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srv01\disk_y\Підрозділи\19000\19020\19020-E1\ЄБРР\Бюджет\БЮДЖЕТ_2022-2024\Бюджет_вересень 2021\станом на 12.09.2021\"/>
    </mc:Choice>
  </mc:AlternateContent>
  <bookViews>
    <workbookView xWindow="0" yWindow="0" windowWidth="28800" windowHeight="11700"/>
  </bookViews>
  <sheets>
    <sheet name="d8" sheetId="1" r:id="rId1"/>
    <sheet name="за КПКВК" sheetId="3" r:id="rId2"/>
  </sheets>
  <definedNames>
    <definedName name="_xlnm.Print_Titles" localSheetId="0">'d8'!$7:$7</definedName>
    <definedName name="_xlnm.Print_Area" localSheetId="0">'d8'!$A$3:$F$77</definedName>
    <definedName name="_xlnm.Print_Area" localSheetId="1">'за КПКВК'!$A$1:$C$41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4" i="1" l="1"/>
  <c r="C26" i="3" l="1"/>
  <c r="F77" i="1" l="1"/>
  <c r="C41" i="3"/>
  <c r="C40" i="3"/>
  <c r="E40" i="3" s="1"/>
  <c r="F68" i="1"/>
  <c r="F80" i="1"/>
  <c r="F51" i="1" l="1"/>
  <c r="F41" i="3" l="1"/>
  <c r="C39" i="3"/>
  <c r="C38" i="3"/>
  <c r="E38" i="3" s="1"/>
  <c r="C37" i="3"/>
  <c r="E37" i="3" s="1"/>
  <c r="C36" i="3"/>
  <c r="C35" i="3"/>
  <c r="E35" i="3" s="1"/>
  <c r="C34" i="3"/>
  <c r="E34" i="3" s="1"/>
  <c r="C33" i="3"/>
  <c r="E33" i="3" s="1"/>
  <c r="C32" i="3"/>
  <c r="C31" i="3"/>
  <c r="E31" i="3" s="1"/>
  <c r="C30" i="3"/>
  <c r="E30" i="3" s="1"/>
  <c r="C29" i="3"/>
  <c r="E29" i="3" s="1"/>
  <c r="C28" i="3"/>
  <c r="C27" i="3"/>
  <c r="E27" i="3" s="1"/>
  <c r="C23" i="3"/>
  <c r="E23" i="3" s="1"/>
  <c r="C21" i="3"/>
  <c r="E21" i="3" s="1"/>
  <c r="C20" i="3"/>
  <c r="E20" i="3" s="1"/>
  <c r="C19" i="3"/>
  <c r="E19" i="3" s="1"/>
  <c r="C17" i="3"/>
  <c r="E17" i="3" s="1"/>
  <c r="C16" i="3"/>
  <c r="E16" i="3" s="1"/>
  <c r="C15" i="3"/>
  <c r="E15" i="3" s="1"/>
  <c r="C14" i="3"/>
  <c r="E14" i="3" s="1"/>
  <c r="C13" i="3"/>
  <c r="E13" i="3" s="1"/>
  <c r="C12" i="3"/>
  <c r="E12" i="3" s="1"/>
  <c r="C11" i="3"/>
  <c r="E11" i="3" s="1"/>
  <c r="C9" i="3"/>
  <c r="E9" i="3" s="1"/>
  <c r="C8" i="3"/>
  <c r="E8" i="3" s="1"/>
  <c r="C7" i="3"/>
  <c r="E7" i="3" s="1"/>
  <c r="C6" i="3"/>
  <c r="E6" i="3" s="1"/>
  <c r="E28" i="3"/>
  <c r="E32" i="3"/>
  <c r="E36" i="3"/>
  <c r="E39" i="3"/>
  <c r="C5" i="3"/>
  <c r="E5" i="3" s="1"/>
  <c r="C4" i="3"/>
  <c r="D41" i="3"/>
  <c r="E26" i="3" l="1"/>
  <c r="E4" i="3"/>
  <c r="F29" i="1"/>
  <c r="F28" i="1"/>
  <c r="F16" i="1"/>
  <c r="C10" i="3" l="1"/>
  <c r="F48" i="1"/>
  <c r="E10" i="3" l="1"/>
  <c r="F53" i="1"/>
  <c r="F52" i="1"/>
  <c r="C24" i="3" s="1"/>
  <c r="E24" i="3" s="1"/>
  <c r="F33" i="1"/>
  <c r="F26" i="1"/>
  <c r="C18" i="3" s="1"/>
  <c r="F25" i="1"/>
  <c r="E18" i="3" l="1"/>
  <c r="C22" i="3"/>
  <c r="E22" i="3" s="1"/>
  <c r="C25" i="3"/>
  <c r="E25" i="3" s="1"/>
  <c r="E41" i="3" l="1"/>
</calcChain>
</file>

<file path=xl/sharedStrings.xml><?xml version="1.0" encoding="utf-8"?>
<sst xmlns="http://schemas.openxmlformats.org/spreadsheetml/2006/main" count="221" uniqueCount="117">
  <si>
    <t xml:space="preserve">                                                                                             Додаток № 8</t>
  </si>
  <si>
    <t xml:space="preserve">                                                                                             до Закону України</t>
  </si>
  <si>
    <t>Назва кредитора та інвестиційного проекту, 
що реалізується за рахунок кредиту (позики)</t>
  </si>
  <si>
    <t xml:space="preserve">Назва валюти, в якій залучається кредит (позика) </t>
  </si>
  <si>
    <r>
      <t xml:space="preserve">Загальний обсяг кредиту (позики) 
</t>
    </r>
    <r>
      <rPr>
        <i/>
        <sz val="11"/>
        <rFont val="Times New Roman"/>
        <family val="1"/>
        <charset val="204"/>
      </rPr>
      <t>(тис. один.)</t>
    </r>
  </si>
  <si>
    <t>Код програмної класифікації видатків та кредитування державного бюджету</t>
  </si>
  <si>
    <t>Найменування згідно з програмною класифікацією 
видатків та кредитування державного бюджету</t>
  </si>
  <si>
    <t>Кредитор - Міжнародний банк реконструкції та розвитку:</t>
  </si>
  <si>
    <t>Другий проект з передачі електроенергії</t>
  </si>
  <si>
    <t>дол. США</t>
  </si>
  <si>
    <t>Підвищення надійності постачання електроенергії в Україні</t>
  </si>
  <si>
    <t>Впровадження Програми реформування та розвитку енергетичного сектора</t>
  </si>
  <si>
    <t>Проект "Поліпшення охорони здоров`я на службі у людей"</t>
  </si>
  <si>
    <t>Поліпшення охорони здоров`я на службі у людей</t>
  </si>
  <si>
    <t>Субвенція з державного бюджету місцевим бюджетам на реформування регіональних систем охорони здоров’я для здійснення  заходів з виконання спільного з Міжнародним банком реконструкції та розвитку проекту "Поліпшення охорони здоров'я на службі у людей"</t>
  </si>
  <si>
    <r>
      <t xml:space="preserve">Проект "Додаткове фінансування </t>
    </r>
    <r>
      <rPr>
        <i/>
        <sz val="12"/>
        <rFont val="Times New Roman"/>
        <family val="1"/>
        <charset val="204"/>
      </rPr>
      <t>Проекту "Поліпшення охорони здоров`я на службі у людей"</t>
    </r>
  </si>
  <si>
    <t>Проект "Модернізація системи соціальної підтримки населення України"</t>
  </si>
  <si>
    <t>Модернізація системи соціальної підтримки населення України</t>
  </si>
  <si>
    <t>Проект розвитку міської інфраструктури - 2</t>
  </si>
  <si>
    <t>Розвиток міської інфраструктури і заходи в секторі централізованого теплопостачання України, розвиток системи водопостачання та водовідведення в м. Миколаєві, реконструкція та розвиток системи комунального водного господарства м. Чернівці</t>
  </si>
  <si>
    <t>Впровадження та координація заходів проекту розвитку міської інфраструктури, заходів в секторі централізованого теплопостачання України, надзвичайної кредитної програми для України, програми розвитку муніципальної інфраструктури України</t>
  </si>
  <si>
    <t>Проект "Підвищення енергоефективності в секторі централізованого теплопостачання України"</t>
  </si>
  <si>
    <t>Розвиток автомагістралей та реформа дорожнього сектору</t>
  </si>
  <si>
    <t xml:space="preserve">Проект розвитку дорожньої галузі </t>
  </si>
  <si>
    <t>Проект "Екстрене реагування на COVID-19 та вакцинація в Україні"</t>
  </si>
  <si>
    <t>Проект "Східна Україна: возз'єднання, відновлення та відродження (Проект 3В)"</t>
  </si>
  <si>
    <t>Розвиток інфраструктури сільського господарства у Луганській області</t>
  </si>
  <si>
    <t>Проект "Удосконалення вищої освіти в Україні заради результатів"</t>
  </si>
  <si>
    <t>Удосконалення вищої освіти в Україні заради результатів</t>
  </si>
  <si>
    <t>Кредитор - Європейський банк реконструкції та розвитку:</t>
  </si>
  <si>
    <t>Проект "Будівництво повітряної лінії 750 кВ Запорізька АЕС - Каховська"</t>
  </si>
  <si>
    <t>євро</t>
  </si>
  <si>
    <t>Будівництво повітряної лінії 750 кВ Запорізька - Каховська</t>
  </si>
  <si>
    <t>Проект "Розвиток трансєвропейської транспортної мережі"</t>
  </si>
  <si>
    <t>Проект "Завершення будівництва метрополітену у 
м. Дніпропетровську"</t>
  </si>
  <si>
    <t>Cубвенція з державного бюджету міському бюджету міста Дніпра на завершення будівництва метрополітену у м. Дніпрі</t>
  </si>
  <si>
    <t>Проект "Подовження третьої лінії метрополітену у м. Харкові"</t>
  </si>
  <si>
    <t>Подовження третьої лінії метрополітену у м. Харкові</t>
  </si>
  <si>
    <t>Cубвенція з державного бюджету міському бюджету міста Харкова на подовження третьої лінії метрополітену у м. Харкові</t>
  </si>
  <si>
    <t>Кредитор - Європейський інвестиційний банк:</t>
  </si>
  <si>
    <t xml:space="preserve">Проект "Реабілітація гідроелектростанцій" </t>
  </si>
  <si>
    <t>Реконструкція гідроелектростанцій  ПрАТ  "Укргідроенерго"</t>
  </si>
  <si>
    <t>Проект "Будівництво високовольтної повітряної лінії 
750 кВ Рівненська АЕС - Київська"</t>
  </si>
  <si>
    <t>Будівництво ПЛ 750 кВ Рівненська АЕС - Київська</t>
  </si>
  <si>
    <t>Проект "Будівництво повітряної лінії 750 кВ Запорізька - Каховська"</t>
  </si>
  <si>
    <t>Проект "Вища освіта України"</t>
  </si>
  <si>
    <t>Вища освіта, енергоефективність та сталий розвиток</t>
  </si>
  <si>
    <t>Проект "Надзвичайна кредитна програма для відновлення України"</t>
  </si>
  <si>
    <t>Реалізація надзвичайної  кредитної  програми для відновлення України</t>
  </si>
  <si>
    <t>Субвенція з державного бюджету місцевим бюджетам на реалізацію проектів в рамках Надзвичайної кредитної програми для відновлення України</t>
  </si>
  <si>
    <t>Проект "Програма розвитку муніципальної інфраструктури України"</t>
  </si>
  <si>
    <t>Програма розвитку муніципальної інфраструктури</t>
  </si>
  <si>
    <t>Проект "Розвиток системи водопостачання та водовідведення в місті Миколаїв"</t>
  </si>
  <si>
    <t>Проект "Розвиток міського пасажирського транспорту в містах України"</t>
  </si>
  <si>
    <t>Розвиток міського пасажирського транспорту в містах України</t>
  </si>
  <si>
    <t>"Проект модернізації української залізниці"</t>
  </si>
  <si>
    <t>Модернізація української залізниці</t>
  </si>
  <si>
    <t>Європейські дороги України ІІ (Проект покращення транспортно-експлуатаційного стану автомобільних доріг на підходах до м. Києва)</t>
  </si>
  <si>
    <t>Проект "Транспортний зв'язок в Україні - Фаза І"</t>
  </si>
  <si>
    <t>Проект "Європейські дороги України ІІІ (проект "Розвиток трансєвропейської транспортної мережі")</t>
  </si>
  <si>
    <t>Проект "Основний кредит для малих та середніх підприємств та компаній з середнім рівнем капіталізації"</t>
  </si>
  <si>
    <t>Фінансування проектів розвитку за рахунок коштів, залучених державою</t>
  </si>
  <si>
    <t>Проект "Основний кредит для аграрної галузі - Україна"</t>
  </si>
  <si>
    <t>Проект "Підвищення безпеки автомобільних доріг в містах України"</t>
  </si>
  <si>
    <t>Безпека руху в містах України</t>
  </si>
  <si>
    <t>Кредитор - Кредитна установа для відбудови:</t>
  </si>
  <si>
    <t>Проект "Підвищення ефективності передачі електроенергії (модернізація підстанцій)"</t>
  </si>
  <si>
    <t>Підвищення ефективності передачі електроенергії (модернізація підстанцій)</t>
  </si>
  <si>
    <t>Незв'язаний фінансовий кредит  - Проект "Реконструкція трансформаторних підстанцій східної частини України"</t>
  </si>
  <si>
    <t>Реконструкція трансформаторних підстанцій східної частини України</t>
  </si>
  <si>
    <t xml:space="preserve">Проект муніципального водного господарства м. Чернівці, стадія І </t>
  </si>
  <si>
    <t>Проект "Рефінансування енергоефективних інвестицій малих та середніх підприємств України через фінансовий сектор"</t>
  </si>
  <si>
    <t>Кредитор - Північна екологічна фінансова корпорація:</t>
  </si>
  <si>
    <t>Кредитор - Уряд Республіки Польща:</t>
  </si>
  <si>
    <t>Проект з розбудови підрозділів охорони кордону</t>
  </si>
  <si>
    <t xml:space="preserve">Реалізація проекту з розбудови підрозділів охорони кордону </t>
  </si>
  <si>
    <t>Проект з будівництва, реконструкції та капітального ремонту автомобільних доріг західного регіону, для подальшого якісного поєднання їх з автомобільними дорогами Республіки Польща</t>
  </si>
  <si>
    <t>Розбудова прикордонної дорожньої інфраструктури на українсько-польському кордоні</t>
  </si>
  <si>
    <t>Проект з розбудови прикордонної дорожньої інфраструктури та облаштування пунктів пропуску українсько-польського кордону</t>
  </si>
  <si>
    <t>Реалізація проекту з розбудови прикордонної дорожньої інфраструктури та облаштування пунктів пропуску</t>
  </si>
  <si>
    <t>Кредитор - Японське агентство міжнародного співробітництва:</t>
  </si>
  <si>
    <t>Проект "Реконструкція споруд очистки стічних каналізаційних вод і будівництво технологічної лінії по обробці та утилізації осадів Бортницької станції аерації"</t>
  </si>
  <si>
    <t>японська єна</t>
  </si>
  <si>
    <t>Кредитор - Ексімбанк Угорщини (в частині реалізації Рамкового договору між Урядом України та Урядом Угорщини):</t>
  </si>
  <si>
    <t>Проект з розбудови прикордонної дорожньої інфраструктури на українсько-угорському державному кордоні</t>
  </si>
  <si>
    <t>Розбудова прикордонної дорожньої інфраструктури на українсько-угорському державному кордоні</t>
  </si>
  <si>
    <t>Кредитор - Уряд Французької Республіки:</t>
  </si>
  <si>
    <t>Створення єдиної системи авіаційної безпеки та цивільного захисту в Україні</t>
  </si>
  <si>
    <t xml:space="preserve">Створення єдиної авіаційної системи безпеки та цивільного захисту </t>
  </si>
  <si>
    <t>Державний інвестиційний проект закупівлі 20 катерів морської безпеки та охорони морських кордонів України</t>
  </si>
  <si>
    <t>Створення системи охорони морських кордонів</t>
  </si>
  <si>
    <t>Проект з постачання питної води у м. Маріуполі</t>
  </si>
  <si>
    <t>Реалізація проекту з постачання питної води у м. Маріуполі</t>
  </si>
  <si>
    <t xml:space="preserve">  Р А З О М </t>
  </si>
  <si>
    <t xml:space="preserve">Перелік кредитів (позик), що залучаються державою до спеціального фонду Державного бюджету України на 2022 рік
 від іноземних держав, іноземних фінансових установ і міжнародних фінансових організацій для реалізації інвестиційних проектів </t>
  </si>
  <si>
    <t xml:space="preserve"> Обсяг залучення кредиту (позики) 
у 2022 році
(тис. грн) </t>
  </si>
  <si>
    <t>Проект "Програма з відновлення України"</t>
  </si>
  <si>
    <t>Субвенція з державного бюджету місцевим бюджетам на реалізацію проектів в рамках Програми з відновлення України</t>
  </si>
  <si>
    <t>Проект "Енергоефективність громадських будівель в Україні"</t>
  </si>
  <si>
    <t>Енергоефективність громадських будівель в Україні</t>
  </si>
  <si>
    <t>Проект "Міський громадський транспорт України ІІ"</t>
  </si>
  <si>
    <t xml:space="preserve">євро </t>
  </si>
  <si>
    <t>Проект "Енергоефективність у громадах"</t>
  </si>
  <si>
    <t xml:space="preserve">                                                                                        "Про Державний бюджет України на 2022 рік"</t>
  </si>
  <si>
    <t xml:space="preserve">Обсяги видатків і надання кредитів відповідно до проекту на 2022 рік в розрізі бюджетних програм, в рамках яких реалізуються спільні з міжнародними фінансовими організаціями проекти </t>
  </si>
  <si>
    <t>Вища освіта. Енергоефективність та сталий розвиток</t>
  </si>
  <si>
    <t>Фінансування заходів по забезпеченню впровадження та координації проекту розвитку міської інфраструктури, заходів в секторі централізованого теплопостачання України, надзвичайної кредитної програми для України, програми розвитку муніципальної інфраструктури України та заходів з відновлення сходу України</t>
  </si>
  <si>
    <t>Реалізація надзвичайної  кредитної  програми для України</t>
  </si>
  <si>
    <t>Субвенція з державного бюджету місцевим бюджетам для реалізації проектів в рамках Надзвичайної кредитної програми для відновлення України</t>
  </si>
  <si>
    <t>Підвищення ефективності передачі електроенергії (Модернізація підстанцій)</t>
  </si>
  <si>
    <t xml:space="preserve">Фінансування проектів розвитку за рахунок коштів, залучених державою </t>
  </si>
  <si>
    <t>Cубвенція з державного бюджету міському бюджету міста Дніпропетровська на завершення будівництва метрополітену у м. Дніпропетровську</t>
  </si>
  <si>
    <t>Реконструкція гідроелектростанції ПрАТ "Укргідроенерго"</t>
  </si>
  <si>
    <t>Проект покращення постачання питної води в Луганській області</t>
  </si>
  <si>
    <t>Реалізація інвестиційного проекту з постачання питної води в Луганській області</t>
  </si>
  <si>
    <t>Проект з покращення водопостачання у місті Києві</t>
  </si>
  <si>
    <t>Розвиток міського водопостачання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</si>
</sst>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,##0_ ;[Red]\-#,##0\ "/>
    <numFmt numFmtId="165" formatCode="#,##0.0"/>
    <numFmt numFmtId="166" formatCode="#,##0.000;[Red]#,##0.000"/>
    <numFmt numFmtId="167" formatCode="#,##0;[Red]#,##0"/>
    <numFmt numFmtId="168" formatCode="_-* #,##0.00_₴_-;\-* #,##0.00_₴_-;_-* &quot;-&quot;??_₴_-;_-@_-"/>
    <numFmt numFmtId="169" formatCode="#,##0_ ;\-#,##0\ "/>
    <numFmt numFmtId="170" formatCode="#,##0.00_ ;[Red]\-#,##0.00\ "/>
    <numFmt numFmtId="171" formatCode="0.0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60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2" fillId="3" borderId="0" applyNumberFormat="0" applyBorder="0" applyAlignment="0" applyProtection="0"/>
    <xf numFmtId="0" fontId="1" fillId="0" borderId="0"/>
    <xf numFmtId="168" fontId="1" fillId="0" borderId="0" applyFont="0" applyFill="0" applyBorder="0" applyAlignment="0" applyProtection="0"/>
  </cellStyleXfs>
  <cellXfs count="147">
    <xf numFmtId="0" fontId="0" fillId="0" borderId="0" xfId="0"/>
    <xf numFmtId="0" fontId="3" fillId="2" borderId="0" xfId="1" applyFont="1" applyFill="1"/>
    <xf numFmtId="0" fontId="3" fillId="2" borderId="0" xfId="1" applyFont="1" applyFill="1" applyAlignment="1">
      <alignment horizontal="center"/>
    </xf>
    <xf numFmtId="0" fontId="4" fillId="2" borderId="0" xfId="1" applyFont="1" applyFill="1" applyAlignment="1">
      <alignment horizontal="center"/>
    </xf>
    <xf numFmtId="0" fontId="6" fillId="2" borderId="0" xfId="1" applyFont="1" applyFill="1" applyBorder="1"/>
    <xf numFmtId="0" fontId="7" fillId="2" borderId="1" xfId="2" applyFont="1" applyFill="1" applyBorder="1" applyAlignment="1">
      <alignment horizontal="center" vertical="center" wrapText="1"/>
    </xf>
    <xf numFmtId="0" fontId="7" fillId="2" borderId="2" xfId="2" applyFont="1" applyFill="1" applyBorder="1" applyAlignment="1">
      <alignment horizontal="center" vertical="center" wrapText="1"/>
    </xf>
    <xf numFmtId="0" fontId="9" fillId="2" borderId="2" xfId="1" applyFont="1" applyFill="1" applyBorder="1" applyAlignment="1">
      <alignment horizontal="center" vertical="center" wrapText="1"/>
    </xf>
    <xf numFmtId="0" fontId="4" fillId="2" borderId="0" xfId="1" applyFont="1" applyFill="1" applyAlignment="1">
      <alignment vertical="center"/>
    </xf>
    <xf numFmtId="0" fontId="3" fillId="2" borderId="2" xfId="2" applyFont="1" applyFill="1" applyBorder="1" applyAlignment="1">
      <alignment horizontal="center" vertical="top" wrapText="1"/>
    </xf>
    <xf numFmtId="0" fontId="3" fillId="2" borderId="2" xfId="2" applyFont="1" applyFill="1" applyBorder="1" applyAlignment="1">
      <alignment horizontal="left" vertical="top" wrapText="1"/>
    </xf>
    <xf numFmtId="165" fontId="3" fillId="2" borderId="2" xfId="1" applyNumberFormat="1" applyFont="1" applyFill="1" applyBorder="1" applyAlignment="1">
      <alignment horizontal="right" vertical="top"/>
    </xf>
    <xf numFmtId="1" fontId="3" fillId="2" borderId="2" xfId="3" applyNumberFormat="1" applyFont="1" applyFill="1" applyBorder="1" applyAlignment="1">
      <alignment horizontal="center" vertical="top" wrapText="1"/>
    </xf>
    <xf numFmtId="0" fontId="3" fillId="2" borderId="2" xfId="1" applyFont="1" applyFill="1" applyBorder="1" applyAlignment="1">
      <alignment horizontal="left" vertical="top" wrapText="1"/>
    </xf>
    <xf numFmtId="4" fontId="3" fillId="2" borderId="0" xfId="1" applyNumberFormat="1" applyFont="1" applyFill="1"/>
    <xf numFmtId="0" fontId="11" fillId="2" borderId="2" xfId="1" applyFont="1" applyFill="1" applyBorder="1" applyAlignment="1">
      <alignment vertical="top" wrapText="1"/>
    </xf>
    <xf numFmtId="0" fontId="11" fillId="2" borderId="2" xfId="3" applyFont="1" applyFill="1" applyBorder="1" applyAlignment="1">
      <alignment horizontal="center" vertical="top" wrapText="1"/>
    </xf>
    <xf numFmtId="167" fontId="11" fillId="2" borderId="2" xfId="1" applyNumberFormat="1" applyFont="1" applyFill="1" applyBorder="1" applyAlignment="1">
      <alignment horizontal="center" vertical="top" wrapText="1"/>
    </xf>
    <xf numFmtId="4" fontId="11" fillId="2" borderId="2" xfId="3" applyNumberFormat="1" applyFont="1" applyFill="1" applyBorder="1" applyAlignment="1">
      <alignment vertical="top" wrapText="1"/>
    </xf>
    <xf numFmtId="164" fontId="11" fillId="2" borderId="2" xfId="3" applyNumberFormat="1" applyFont="1" applyFill="1" applyBorder="1" applyAlignment="1">
      <alignment horizontal="center" vertical="top" wrapText="1"/>
    </xf>
    <xf numFmtId="0" fontId="3" fillId="2" borderId="2" xfId="3" applyFont="1" applyFill="1" applyBorder="1" applyAlignment="1">
      <alignment horizontal="center" vertical="top" wrapText="1"/>
    </xf>
    <xf numFmtId="4" fontId="3" fillId="2" borderId="2" xfId="3" applyNumberFormat="1" applyFont="1" applyFill="1" applyBorder="1" applyAlignment="1">
      <alignment horizontal="left" vertical="top" wrapText="1"/>
    </xf>
    <xf numFmtId="165" fontId="3" fillId="2" borderId="0" xfId="1" applyNumberFormat="1" applyFont="1" applyFill="1"/>
    <xf numFmtId="4" fontId="3" fillId="2" borderId="2" xfId="2" applyNumberFormat="1" applyFont="1" applyFill="1" applyBorder="1" applyAlignment="1">
      <alignment horizontal="left" vertical="top" wrapText="1"/>
    </xf>
    <xf numFmtId="4" fontId="11" fillId="2" borderId="2" xfId="2" applyNumberFormat="1" applyFont="1" applyFill="1" applyBorder="1" applyAlignment="1">
      <alignment vertical="top" wrapText="1"/>
    </xf>
    <xf numFmtId="0" fontId="11" fillId="2" borderId="2" xfId="2" applyFont="1" applyFill="1" applyBorder="1" applyAlignment="1">
      <alignment horizontal="center" vertical="top" wrapText="1"/>
    </xf>
    <xf numFmtId="164" fontId="11" fillId="2" borderId="2" xfId="2" applyNumberFormat="1" applyFont="1" applyFill="1" applyBorder="1" applyAlignment="1">
      <alignment horizontal="center" vertical="top" wrapText="1"/>
    </xf>
    <xf numFmtId="0" fontId="3" fillId="2" borderId="0" xfId="1" applyFont="1" applyFill="1" applyAlignment="1">
      <alignment vertical="center"/>
    </xf>
    <xf numFmtId="0" fontId="11" fillId="0" borderId="2" xfId="1" applyFont="1" applyFill="1" applyBorder="1" applyAlignment="1">
      <alignment vertical="top" wrapText="1"/>
    </xf>
    <xf numFmtId="0" fontId="11" fillId="0" borderId="2" xfId="3" applyFont="1" applyFill="1" applyBorder="1" applyAlignment="1">
      <alignment horizontal="center" vertical="top" wrapText="1"/>
    </xf>
    <xf numFmtId="167" fontId="11" fillId="0" borderId="2" xfId="1" applyNumberFormat="1" applyFont="1" applyFill="1" applyBorder="1" applyAlignment="1">
      <alignment horizontal="center" vertical="top" wrapText="1"/>
    </xf>
    <xf numFmtId="1" fontId="3" fillId="0" borderId="2" xfId="3" applyNumberFormat="1" applyFont="1" applyFill="1" applyBorder="1" applyAlignment="1">
      <alignment horizontal="center" vertical="top" wrapText="1"/>
    </xf>
    <xf numFmtId="0" fontId="3" fillId="0" borderId="2" xfId="1" applyFont="1" applyFill="1" applyBorder="1" applyAlignment="1">
      <alignment horizontal="left" vertical="top" wrapText="1"/>
    </xf>
    <xf numFmtId="165" fontId="3" fillId="2" borderId="0" xfId="1" applyNumberFormat="1" applyFont="1" applyFill="1" applyAlignment="1">
      <alignment vertical="center"/>
    </xf>
    <xf numFmtId="0" fontId="11" fillId="2" borderId="2" xfId="2" applyFont="1" applyFill="1" applyBorder="1" applyAlignment="1">
      <alignment vertical="top" wrapText="1"/>
    </xf>
    <xf numFmtId="49" fontId="3" fillId="2" borderId="2" xfId="2" applyNumberFormat="1" applyFont="1" applyFill="1" applyBorder="1" applyAlignment="1">
      <alignment horizontal="left" vertical="top" wrapText="1"/>
    </xf>
    <xf numFmtId="0" fontId="11" fillId="2" borderId="2" xfId="1" applyFont="1" applyFill="1" applyBorder="1" applyAlignment="1">
      <alignment vertical="top"/>
    </xf>
    <xf numFmtId="3" fontId="11" fillId="2" borderId="2" xfId="1" applyNumberFormat="1" applyFont="1" applyFill="1" applyBorder="1" applyAlignment="1">
      <alignment horizontal="center" vertical="top"/>
    </xf>
    <xf numFmtId="0" fontId="3" fillId="2" borderId="2" xfId="1" applyFont="1" applyFill="1" applyBorder="1" applyAlignment="1">
      <alignment horizontal="center" vertical="top"/>
    </xf>
    <xf numFmtId="0" fontId="3" fillId="2" borderId="2" xfId="1" applyFont="1" applyFill="1" applyBorder="1" applyAlignment="1">
      <alignment horizontal="left" vertical="top"/>
    </xf>
    <xf numFmtId="0" fontId="3" fillId="2" borderId="0" xfId="1" applyFont="1" applyFill="1" applyAlignment="1">
      <alignment horizontal="center" vertical="center"/>
    </xf>
    <xf numFmtId="4" fontId="11" fillId="2" borderId="6" xfId="2" applyNumberFormat="1" applyFont="1" applyFill="1" applyBorder="1" applyAlignment="1">
      <alignment vertical="top" wrapText="1"/>
    </xf>
    <xf numFmtId="0" fontId="11" fillId="2" borderId="2" xfId="4" applyFont="1" applyFill="1" applyBorder="1" applyAlignment="1">
      <alignment vertical="top" wrapText="1"/>
    </xf>
    <xf numFmtId="0" fontId="11" fillId="2" borderId="2" xfId="2" applyFont="1" applyFill="1" applyBorder="1" applyAlignment="1">
      <alignment horizontal="left" vertical="top" wrapText="1"/>
    </xf>
    <xf numFmtId="0" fontId="3" fillId="2" borderId="2" xfId="5" applyFont="1" applyFill="1" applyBorder="1" applyAlignment="1">
      <alignment horizontal="center" vertical="top" wrapText="1"/>
    </xf>
    <xf numFmtId="4" fontId="3" fillId="2" borderId="2" xfId="5" applyNumberFormat="1" applyFont="1" applyFill="1" applyBorder="1" applyAlignment="1">
      <alignment horizontal="left" vertical="top" wrapText="1"/>
    </xf>
    <xf numFmtId="0" fontId="11" fillId="2" borderId="2" xfId="1" applyFont="1" applyFill="1" applyBorder="1" applyAlignment="1">
      <alignment horizontal="left" vertical="top" wrapText="1"/>
    </xf>
    <xf numFmtId="0" fontId="11" fillId="2" borderId="2" xfId="2" applyNumberFormat="1" applyFont="1" applyFill="1" applyBorder="1" applyAlignment="1">
      <alignment horizontal="left" vertical="top" wrapText="1" shrinkToFit="1"/>
    </xf>
    <xf numFmtId="0" fontId="3" fillId="2" borderId="2" xfId="6" applyFont="1" applyFill="1" applyBorder="1" applyAlignment="1">
      <alignment horizontal="left" vertical="top"/>
    </xf>
    <xf numFmtId="4" fontId="11" fillId="2" borderId="2" xfId="2" applyNumberFormat="1" applyFont="1" applyFill="1" applyBorder="1" applyAlignment="1">
      <alignment horizontal="left" vertical="top" wrapText="1"/>
    </xf>
    <xf numFmtId="0" fontId="3" fillId="2" borderId="2" xfId="1" applyFont="1" applyFill="1" applyBorder="1" applyAlignment="1">
      <alignment vertical="top"/>
    </xf>
    <xf numFmtId="0" fontId="4" fillId="2" borderId="2" xfId="2" applyFont="1" applyFill="1" applyBorder="1" applyAlignment="1">
      <alignment vertical="top" wrapText="1"/>
    </xf>
    <xf numFmtId="0" fontId="4" fillId="2" borderId="3" xfId="2" applyFont="1" applyFill="1" applyBorder="1" applyAlignment="1">
      <alignment horizontal="left" vertical="top" wrapText="1"/>
    </xf>
    <xf numFmtId="165" fontId="4" fillId="2" borderId="2" xfId="1" applyNumberFormat="1" applyFont="1" applyFill="1" applyBorder="1" applyAlignment="1">
      <alignment horizontal="right" vertical="top"/>
    </xf>
    <xf numFmtId="4" fontId="4" fillId="2" borderId="0" xfId="1" applyNumberFormat="1" applyFont="1" applyFill="1" applyAlignment="1">
      <alignment horizontal="center" vertical="center"/>
    </xf>
    <xf numFmtId="171" fontId="3" fillId="2" borderId="0" xfId="1" applyNumberFormat="1" applyFont="1" applyFill="1" applyAlignment="1">
      <alignment horizontal="center" vertical="center"/>
    </xf>
    <xf numFmtId="0" fontId="11" fillId="2" borderId="2" xfId="1" applyFont="1" applyFill="1" applyBorder="1" applyAlignment="1">
      <alignment horizontal="left" vertical="center" wrapText="1"/>
    </xf>
    <xf numFmtId="0" fontId="11" fillId="2" borderId="2" xfId="2" applyFont="1" applyFill="1" applyBorder="1" applyAlignment="1">
      <alignment horizontal="center" vertical="center" wrapText="1"/>
    </xf>
    <xf numFmtId="164" fontId="11" fillId="2" borderId="2" xfId="2" applyNumberFormat="1" applyFont="1" applyFill="1" applyBorder="1" applyAlignment="1">
      <alignment horizontal="center" vertical="center" wrapText="1"/>
    </xf>
    <xf numFmtId="0" fontId="3" fillId="2" borderId="2" xfId="2" applyFont="1" applyFill="1" applyBorder="1" applyAlignment="1">
      <alignment horizontal="center" vertical="center" wrapText="1"/>
    </xf>
    <xf numFmtId="4" fontId="3" fillId="2" borderId="2" xfId="2" applyNumberFormat="1" applyFont="1" applyFill="1" applyBorder="1" applyAlignment="1">
      <alignment horizontal="left" vertical="center" wrapText="1"/>
    </xf>
    <xf numFmtId="165" fontId="3" fillId="2" borderId="2" xfId="1" applyNumberFormat="1" applyFont="1" applyFill="1" applyBorder="1" applyAlignment="1">
      <alignment horizontal="right" vertical="center"/>
    </xf>
    <xf numFmtId="165" fontId="3" fillId="2" borderId="2" xfId="2" applyNumberFormat="1" applyFont="1" applyFill="1" applyBorder="1" applyAlignment="1">
      <alignment vertical="center" wrapText="1"/>
    </xf>
    <xf numFmtId="165" fontId="3" fillId="2" borderId="2" xfId="1" applyNumberFormat="1" applyFont="1" applyFill="1" applyBorder="1" applyAlignment="1">
      <alignment vertical="center"/>
    </xf>
    <xf numFmtId="0" fontId="14" fillId="2" borderId="2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left" vertical="center"/>
    </xf>
    <xf numFmtId="1" fontId="3" fillId="2" borderId="2" xfId="3" applyNumberFormat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left" vertical="center" wrapText="1"/>
    </xf>
    <xf numFmtId="0" fontId="3" fillId="2" borderId="2" xfId="2" applyFont="1" applyFill="1" applyBorder="1" applyAlignment="1">
      <alignment vertical="center" wrapText="1"/>
    </xf>
    <xf numFmtId="0" fontId="3" fillId="2" borderId="2" xfId="3" applyFont="1" applyFill="1" applyBorder="1" applyAlignment="1">
      <alignment horizontal="center" vertical="center" wrapText="1"/>
    </xf>
    <xf numFmtId="4" fontId="3" fillId="2" borderId="2" xfId="3" applyNumberFormat="1" applyFont="1" applyFill="1" applyBorder="1" applyAlignment="1">
      <alignment vertical="center" wrapText="1"/>
    </xf>
    <xf numFmtId="4" fontId="3" fillId="2" borderId="2" xfId="2" applyNumberFormat="1" applyFont="1" applyFill="1" applyBorder="1" applyAlignment="1">
      <alignment vertical="center" wrapText="1"/>
    </xf>
    <xf numFmtId="0" fontId="3" fillId="2" borderId="2" xfId="2" applyFont="1" applyFill="1" applyBorder="1" applyAlignment="1">
      <alignment horizontal="left" vertical="center" wrapText="1"/>
    </xf>
    <xf numFmtId="0" fontId="3" fillId="2" borderId="2" xfId="1" applyFont="1" applyFill="1" applyBorder="1" applyAlignment="1">
      <alignment vertical="center" wrapText="1"/>
    </xf>
    <xf numFmtId="0" fontId="3" fillId="2" borderId="2" xfId="5" applyFont="1" applyFill="1" applyBorder="1" applyAlignment="1">
      <alignment horizontal="center" vertical="center" wrapText="1"/>
    </xf>
    <xf numFmtId="0" fontId="15" fillId="2" borderId="2" xfId="5" applyFont="1" applyFill="1" applyBorder="1" applyAlignment="1">
      <alignment horizontal="center" vertical="center" wrapText="1"/>
    </xf>
    <xf numFmtId="4" fontId="3" fillId="2" borderId="2" xfId="5" applyNumberFormat="1" applyFont="1" applyFill="1" applyBorder="1" applyAlignment="1">
      <alignment horizontal="left" vertical="center" wrapText="1"/>
    </xf>
    <xf numFmtId="0" fontId="15" fillId="2" borderId="2" xfId="2" applyFont="1" applyFill="1" applyBorder="1" applyAlignment="1">
      <alignment horizontal="center" vertical="center" wrapText="1"/>
    </xf>
    <xf numFmtId="165" fontId="16" fillId="5" borderId="2" xfId="1" applyNumberFormat="1" applyFont="1" applyFill="1" applyBorder="1" applyAlignment="1">
      <alignment vertical="center"/>
    </xf>
    <xf numFmtId="165" fontId="0" fillId="0" borderId="0" xfId="0" applyNumberFormat="1"/>
    <xf numFmtId="171" fontId="0" fillId="0" borderId="0" xfId="0" applyNumberFormat="1"/>
    <xf numFmtId="171" fontId="0" fillId="6" borderId="0" xfId="0" applyNumberFormat="1" applyFill="1"/>
    <xf numFmtId="165" fontId="3" fillId="0" borderId="2" xfId="1" applyNumberFormat="1" applyFont="1" applyFill="1" applyBorder="1" applyAlignment="1">
      <alignment horizontal="right" vertical="center"/>
    </xf>
    <xf numFmtId="165" fontId="3" fillId="6" borderId="0" xfId="1" applyNumberFormat="1" applyFont="1" applyFill="1"/>
    <xf numFmtId="0" fontId="11" fillId="0" borderId="2" xfId="1" applyFont="1" applyFill="1" applyBorder="1" applyAlignment="1">
      <alignment horizontal="left" vertical="top" wrapText="1"/>
    </xf>
    <xf numFmtId="0" fontId="11" fillId="0" borderId="2" xfId="2" applyFont="1" applyFill="1" applyBorder="1" applyAlignment="1">
      <alignment horizontal="center" vertical="top" wrapText="1"/>
    </xf>
    <xf numFmtId="169" fontId="11" fillId="0" borderId="2" xfId="7" applyNumberFormat="1" applyFont="1" applyFill="1" applyBorder="1" applyAlignment="1">
      <alignment horizontal="center" vertical="top" wrapText="1"/>
    </xf>
    <xf numFmtId="0" fontId="3" fillId="0" borderId="2" xfId="5" applyFont="1" applyFill="1" applyBorder="1" applyAlignment="1">
      <alignment horizontal="center" vertical="top" wrapText="1"/>
    </xf>
    <xf numFmtId="4" fontId="3" fillId="0" borderId="2" xfId="2" applyNumberFormat="1" applyFont="1" applyFill="1" applyBorder="1" applyAlignment="1">
      <alignment horizontal="left" vertical="top" wrapText="1"/>
    </xf>
    <xf numFmtId="165" fontId="3" fillId="0" borderId="2" xfId="1" applyNumberFormat="1" applyFont="1" applyFill="1" applyBorder="1" applyAlignment="1">
      <alignment horizontal="right" vertical="top"/>
    </xf>
    <xf numFmtId="4" fontId="11" fillId="0" borderId="2" xfId="2" applyNumberFormat="1" applyFont="1" applyFill="1" applyBorder="1" applyAlignment="1">
      <alignment horizontal="left" vertical="top" wrapText="1"/>
    </xf>
    <xf numFmtId="164" fontId="11" fillId="0" borderId="2" xfId="2" applyNumberFormat="1" applyFont="1" applyFill="1" applyBorder="1" applyAlignment="1">
      <alignment horizontal="center" vertical="top" wrapText="1"/>
    </xf>
    <xf numFmtId="165" fontId="10" fillId="0" borderId="2" xfId="1" applyNumberFormat="1" applyFont="1" applyFill="1" applyBorder="1" applyAlignment="1">
      <alignment vertical="top" wrapText="1"/>
    </xf>
    <xf numFmtId="170" fontId="11" fillId="0" borderId="2" xfId="2" applyNumberFormat="1" applyFont="1" applyFill="1" applyBorder="1" applyAlignment="1">
      <alignment horizontal="center" vertical="top" wrapText="1"/>
    </xf>
    <xf numFmtId="0" fontId="3" fillId="0" borderId="2" xfId="2" applyFont="1" applyFill="1" applyBorder="1" applyAlignment="1">
      <alignment horizontal="center" vertical="center" wrapText="1"/>
    </xf>
    <xf numFmtId="4" fontId="3" fillId="0" borderId="2" xfId="2" applyNumberFormat="1" applyFont="1" applyFill="1" applyBorder="1" applyAlignment="1">
      <alignment horizontal="left" vertical="center" wrapText="1"/>
    </xf>
    <xf numFmtId="0" fontId="3" fillId="0" borderId="2" xfId="2" applyFont="1" applyFill="1" applyBorder="1" applyAlignment="1">
      <alignment vertical="center" wrapText="1"/>
    </xf>
    <xf numFmtId="0" fontId="3" fillId="0" borderId="2" xfId="2" applyFont="1" applyFill="1" applyBorder="1" applyAlignment="1">
      <alignment horizontal="left" vertical="center" wrapText="1"/>
    </xf>
    <xf numFmtId="0" fontId="3" fillId="0" borderId="2" xfId="2" applyFont="1" applyFill="1" applyBorder="1" applyAlignment="1">
      <alignment horizontal="center" vertical="top" wrapText="1"/>
    </xf>
    <xf numFmtId="0" fontId="15" fillId="0" borderId="2" xfId="5" applyFont="1" applyFill="1" applyBorder="1" applyAlignment="1">
      <alignment horizontal="center" vertical="top" wrapText="1"/>
    </xf>
    <xf numFmtId="4" fontId="3" fillId="0" borderId="2" xfId="2" applyNumberFormat="1" applyFont="1" applyFill="1" applyBorder="1" applyAlignment="1">
      <alignment vertical="top" wrapText="1"/>
    </xf>
    <xf numFmtId="0" fontId="15" fillId="0" borderId="2" xfId="5" applyFont="1" applyFill="1" applyBorder="1" applyAlignment="1">
      <alignment horizontal="center" vertical="center" wrapText="1"/>
    </xf>
    <xf numFmtId="0" fontId="15" fillId="0" borderId="2" xfId="6" applyFont="1" applyFill="1" applyBorder="1" applyAlignment="1">
      <alignment vertical="top"/>
    </xf>
    <xf numFmtId="165" fontId="14" fillId="0" borderId="2" xfId="1" applyNumberFormat="1" applyFont="1" applyFill="1" applyBorder="1"/>
    <xf numFmtId="4" fontId="15" fillId="0" borderId="2" xfId="2" applyNumberFormat="1" applyFont="1" applyFill="1" applyBorder="1" applyAlignment="1">
      <alignment vertical="top" wrapText="1"/>
    </xf>
    <xf numFmtId="0" fontId="3" fillId="0" borderId="2" xfId="6" applyFont="1" applyFill="1" applyBorder="1" applyAlignment="1">
      <alignment vertical="top" wrapText="1"/>
    </xf>
    <xf numFmtId="165" fontId="3" fillId="0" borderId="2" xfId="1" applyNumberFormat="1" applyFont="1" applyFill="1" applyBorder="1"/>
    <xf numFmtId="0" fontId="11" fillId="2" borderId="2" xfId="2" applyFont="1" applyFill="1" applyBorder="1" applyAlignment="1">
      <alignment vertical="top" wrapText="1"/>
    </xf>
    <xf numFmtId="0" fontId="11" fillId="2" borderId="2" xfId="2" applyFont="1" applyFill="1" applyBorder="1" applyAlignment="1">
      <alignment horizontal="center" vertical="top" wrapText="1"/>
    </xf>
    <xf numFmtId="164" fontId="11" fillId="2" borderId="2" xfId="2" applyNumberFormat="1" applyFont="1" applyFill="1" applyBorder="1" applyAlignment="1">
      <alignment horizontal="center" vertical="top" wrapText="1"/>
    </xf>
    <xf numFmtId="0" fontId="3" fillId="2" borderId="0" xfId="1" applyFont="1" applyFill="1" applyAlignment="1">
      <alignment horizontal="center"/>
    </xf>
    <xf numFmtId="0" fontId="5" fillId="2" borderId="0" xfId="2" applyFont="1" applyFill="1" applyBorder="1" applyAlignment="1">
      <alignment horizontal="center" vertical="center" wrapText="1"/>
    </xf>
    <xf numFmtId="4" fontId="10" fillId="2" borderId="3" xfId="2" applyNumberFormat="1" applyFont="1" applyFill="1" applyBorder="1" applyAlignment="1">
      <alignment horizontal="left" vertical="top" wrapText="1"/>
    </xf>
    <xf numFmtId="4" fontId="10" fillId="2" borderId="4" xfId="2" applyNumberFormat="1" applyFont="1" applyFill="1" applyBorder="1" applyAlignment="1">
      <alignment horizontal="left" vertical="top" wrapText="1"/>
    </xf>
    <xf numFmtId="4" fontId="10" fillId="2" borderId="5" xfId="2" applyNumberFormat="1" applyFont="1" applyFill="1" applyBorder="1" applyAlignment="1">
      <alignment horizontal="left" vertical="top" wrapText="1"/>
    </xf>
    <xf numFmtId="0" fontId="11" fillId="2" borderId="6" xfId="1" applyFont="1" applyFill="1" applyBorder="1" applyAlignment="1">
      <alignment horizontal="left" vertical="top" wrapText="1"/>
    </xf>
    <xf numFmtId="0" fontId="11" fillId="2" borderId="7" xfId="1" applyFont="1" applyFill="1" applyBorder="1" applyAlignment="1">
      <alignment horizontal="left" vertical="top" wrapText="1"/>
    </xf>
    <xf numFmtId="0" fontId="11" fillId="2" borderId="2" xfId="3" applyFont="1" applyFill="1" applyBorder="1" applyAlignment="1">
      <alignment horizontal="center" vertical="top" wrapText="1"/>
    </xf>
    <xf numFmtId="166" fontId="11" fillId="2" borderId="2" xfId="1" applyNumberFormat="1" applyFont="1" applyFill="1" applyBorder="1" applyAlignment="1">
      <alignment horizontal="center" vertical="top" wrapText="1"/>
    </xf>
    <xf numFmtId="0" fontId="11" fillId="2" borderId="2" xfId="1" applyFont="1" applyFill="1" applyBorder="1" applyAlignment="1">
      <alignment vertical="top" wrapText="1"/>
    </xf>
    <xf numFmtId="4" fontId="11" fillId="2" borderId="6" xfId="2" applyNumberFormat="1" applyFont="1" applyFill="1" applyBorder="1" applyAlignment="1">
      <alignment horizontal="left" vertical="top" wrapText="1"/>
    </xf>
    <xf numFmtId="4" fontId="11" fillId="2" borderId="7" xfId="2" applyNumberFormat="1" applyFont="1" applyFill="1" applyBorder="1" applyAlignment="1">
      <alignment horizontal="left" vertical="top" wrapText="1"/>
    </xf>
    <xf numFmtId="0" fontId="11" fillId="2" borderId="6" xfId="2" applyFont="1" applyFill="1" applyBorder="1" applyAlignment="1">
      <alignment horizontal="center" vertical="top" wrapText="1"/>
    </xf>
    <xf numFmtId="0" fontId="11" fillId="2" borderId="7" xfId="2" applyFont="1" applyFill="1" applyBorder="1" applyAlignment="1">
      <alignment horizontal="center" vertical="top" wrapText="1"/>
    </xf>
    <xf numFmtId="164" fontId="11" fillId="2" borderId="6" xfId="2" applyNumberFormat="1" applyFont="1" applyFill="1" applyBorder="1" applyAlignment="1">
      <alignment horizontal="center" vertical="top" wrapText="1"/>
    </xf>
    <xf numFmtId="164" fontId="11" fillId="2" borderId="7" xfId="2" applyNumberFormat="1" applyFont="1" applyFill="1" applyBorder="1" applyAlignment="1">
      <alignment horizontal="center" vertical="top" wrapText="1"/>
    </xf>
    <xf numFmtId="4" fontId="11" fillId="2" borderId="2" xfId="2" applyNumberFormat="1" applyFont="1" applyFill="1" applyBorder="1" applyAlignment="1">
      <alignment vertical="top" wrapText="1"/>
    </xf>
    <xf numFmtId="0" fontId="11" fillId="2" borderId="8" xfId="1" applyFont="1" applyFill="1" applyBorder="1" applyAlignment="1">
      <alignment horizontal="left" vertical="top" wrapText="1"/>
    </xf>
    <xf numFmtId="0" fontId="11" fillId="2" borderId="8" xfId="2" applyFont="1" applyFill="1" applyBorder="1" applyAlignment="1">
      <alignment horizontal="center" vertical="top" wrapText="1"/>
    </xf>
    <xf numFmtId="164" fontId="11" fillId="2" borderId="8" xfId="2" applyNumberFormat="1" applyFont="1" applyFill="1" applyBorder="1" applyAlignment="1">
      <alignment horizontal="center" vertical="top" wrapText="1"/>
    </xf>
    <xf numFmtId="0" fontId="10" fillId="0" borderId="3" xfId="1" applyFont="1" applyFill="1" applyBorder="1" applyAlignment="1">
      <alignment vertical="top" wrapText="1"/>
    </xf>
    <xf numFmtId="0" fontId="10" fillId="0" borderId="4" xfId="1" applyFont="1" applyFill="1" applyBorder="1" applyAlignment="1">
      <alignment vertical="top" wrapText="1"/>
    </xf>
    <xf numFmtId="0" fontId="10" fillId="0" borderId="5" xfId="1" applyFont="1" applyFill="1" applyBorder="1" applyAlignment="1">
      <alignment vertical="top" wrapText="1"/>
    </xf>
    <xf numFmtId="0" fontId="3" fillId="2" borderId="9" xfId="1" applyFont="1" applyFill="1" applyBorder="1" applyAlignment="1">
      <alignment horizontal="left" vertical="center"/>
    </xf>
    <xf numFmtId="0" fontId="4" fillId="2" borderId="0" xfId="1" applyFont="1" applyFill="1" applyAlignment="1">
      <alignment horizontal="center" vertical="center"/>
    </xf>
    <xf numFmtId="4" fontId="10" fillId="2" borderId="3" xfId="2" applyNumberFormat="1" applyFont="1" applyFill="1" applyBorder="1" applyAlignment="1">
      <alignment vertical="top" wrapText="1"/>
    </xf>
    <xf numFmtId="4" fontId="10" fillId="2" borderId="4" xfId="2" applyNumberFormat="1" applyFont="1" applyFill="1" applyBorder="1" applyAlignment="1">
      <alignment vertical="top" wrapText="1"/>
    </xf>
    <xf numFmtId="4" fontId="10" fillId="2" borderId="5" xfId="2" applyNumberFormat="1" applyFont="1" applyFill="1" applyBorder="1" applyAlignment="1">
      <alignment vertical="top" wrapText="1"/>
    </xf>
    <xf numFmtId="0" fontId="0" fillId="0" borderId="4" xfId="0" applyBorder="1" applyAlignment="1"/>
    <xf numFmtId="0" fontId="0" fillId="0" borderId="5" xfId="0" applyBorder="1" applyAlignment="1"/>
    <xf numFmtId="0" fontId="5" fillId="4" borderId="2" xfId="2" applyFont="1" applyFill="1" applyBorder="1" applyAlignment="1">
      <alignment horizontal="center" vertical="center" wrapText="1"/>
    </xf>
    <xf numFmtId="0" fontId="4" fillId="4" borderId="2" xfId="2" applyFont="1" applyFill="1" applyBorder="1" applyAlignment="1">
      <alignment horizontal="center" vertical="center" wrapText="1"/>
    </xf>
    <xf numFmtId="0" fontId="13" fillId="0" borderId="2" xfId="1" applyFont="1" applyFill="1" applyBorder="1" applyAlignment="1">
      <alignment horizontal="center" vertical="center" wrapText="1"/>
    </xf>
    <xf numFmtId="4" fontId="11" fillId="2" borderId="8" xfId="2" applyNumberFormat="1" applyFont="1" applyFill="1" applyBorder="1" applyAlignment="1">
      <alignment horizontal="left" vertical="center" wrapText="1"/>
    </xf>
    <xf numFmtId="4" fontId="3" fillId="2" borderId="6" xfId="2" applyNumberFormat="1" applyFont="1" applyFill="1" applyBorder="1" applyAlignment="1">
      <alignment vertical="center" wrapText="1"/>
    </xf>
    <xf numFmtId="165" fontId="3" fillId="2" borderId="7" xfId="1" applyNumberFormat="1" applyFont="1" applyFill="1" applyBorder="1" applyAlignment="1">
      <alignment vertical="center"/>
    </xf>
    <xf numFmtId="0" fontId="0" fillId="2" borderId="0" xfId="0" applyFill="1" applyAlignment="1">
      <alignment vertical="center"/>
    </xf>
  </cellXfs>
  <cellStyles count="8">
    <cellStyle name="Звичайний" xfId="0" builtinId="0"/>
    <cellStyle name="Звичайний 2 3 2 2" xfId="4"/>
    <cellStyle name="Звичайний 3 2" xfId="6"/>
    <cellStyle name="Звичайний_Додаток №9" xfId="1"/>
    <cellStyle name="Звичайний_Додаток_9_06-12-2012" xfId="2"/>
    <cellStyle name="Звичайний_Додаток_9_06-12-2012_Додаток №9" xfId="3"/>
    <cellStyle name="Нейтральный_Додаток_9_06-12-2012" xfId="5"/>
    <cellStyle name="Фінансовий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92"/>
  <sheetViews>
    <sheetView tabSelected="1" topLeftCell="A68" zoomScaleNormal="100" workbookViewId="0">
      <selection activeCell="F97" sqref="F97"/>
    </sheetView>
  </sheetViews>
  <sheetFormatPr defaultColWidth="10.140625" defaultRowHeight="15.75" x14ac:dyDescent="0.25"/>
  <cols>
    <col min="1" max="1" width="67.85546875" style="1" customWidth="1"/>
    <col min="2" max="2" width="16.85546875" style="2" customWidth="1"/>
    <col min="3" max="3" width="15" style="1" customWidth="1"/>
    <col min="4" max="4" width="15.7109375" style="2" customWidth="1"/>
    <col min="5" max="5" width="74.140625" style="1" customWidth="1"/>
    <col min="6" max="6" width="22.28515625" style="1" customWidth="1"/>
    <col min="7" max="12" width="10.140625" style="1"/>
    <col min="13" max="13" width="88.7109375" style="1" customWidth="1"/>
    <col min="14" max="14" width="15.42578125" style="1" customWidth="1"/>
    <col min="15" max="15" width="15" style="1" customWidth="1"/>
    <col min="16" max="16" width="15.7109375" style="1" customWidth="1"/>
    <col min="17" max="17" width="85.140625" style="1" customWidth="1"/>
    <col min="18" max="18" width="23.7109375" style="1" customWidth="1"/>
    <col min="19" max="19" width="11.7109375" style="1" customWidth="1"/>
    <col min="20" max="20" width="11.28515625" style="1" bestFit="1" customWidth="1"/>
    <col min="21" max="16384" width="10.140625" style="1"/>
  </cols>
  <sheetData>
    <row r="3" spans="1:6" x14ac:dyDescent="0.25">
      <c r="A3" s="3"/>
      <c r="B3" s="1"/>
      <c r="D3" s="1"/>
      <c r="E3" s="110" t="s">
        <v>0</v>
      </c>
      <c r="F3" s="110"/>
    </row>
    <row r="4" spans="1:6" x14ac:dyDescent="0.25">
      <c r="B4" s="1"/>
      <c r="D4" s="1"/>
      <c r="E4" s="110" t="s">
        <v>1</v>
      </c>
      <c r="F4" s="110"/>
    </row>
    <row r="5" spans="1:6" x14ac:dyDescent="0.25">
      <c r="B5" s="1"/>
      <c r="D5" s="1"/>
      <c r="E5" s="110" t="s">
        <v>103</v>
      </c>
      <c r="F5" s="110"/>
    </row>
    <row r="6" spans="1:6" s="4" customFormat="1" ht="70.150000000000006" customHeight="1" x14ac:dyDescent="0.25">
      <c r="A6" s="111" t="s">
        <v>94</v>
      </c>
      <c r="B6" s="111"/>
      <c r="C6" s="111"/>
      <c r="D6" s="111"/>
      <c r="E6" s="111"/>
      <c r="F6" s="111"/>
    </row>
    <row r="7" spans="1:6" ht="90" x14ac:dyDescent="0.25">
      <c r="A7" s="5" t="s">
        <v>2</v>
      </c>
      <c r="B7" s="6" t="s">
        <v>3</v>
      </c>
      <c r="C7" s="6" t="s">
        <v>4</v>
      </c>
      <c r="D7" s="6" t="s">
        <v>5</v>
      </c>
      <c r="E7" s="6" t="s">
        <v>6</v>
      </c>
      <c r="F7" s="7" t="s">
        <v>95</v>
      </c>
    </row>
    <row r="8" spans="1:6" s="8" customFormat="1" x14ac:dyDescent="0.25">
      <c r="A8" s="112" t="s">
        <v>7</v>
      </c>
      <c r="B8" s="113"/>
      <c r="C8" s="113"/>
      <c r="D8" s="113"/>
      <c r="E8" s="113"/>
      <c r="F8" s="114"/>
    </row>
    <row r="9" spans="1:6" x14ac:dyDescent="0.25">
      <c r="A9" s="107" t="s">
        <v>8</v>
      </c>
      <c r="B9" s="108" t="s">
        <v>9</v>
      </c>
      <c r="C9" s="109">
        <v>318425</v>
      </c>
      <c r="D9" s="9">
        <v>3501640</v>
      </c>
      <c r="E9" s="10" t="s">
        <v>10</v>
      </c>
      <c r="F9" s="61">
        <v>1300837.3999999999</v>
      </c>
    </row>
    <row r="10" spans="1:6" ht="31.5" x14ac:dyDescent="0.25">
      <c r="A10" s="107"/>
      <c r="B10" s="108"/>
      <c r="C10" s="109"/>
      <c r="D10" s="9">
        <v>2401630</v>
      </c>
      <c r="E10" s="10" t="s">
        <v>11</v>
      </c>
      <c r="F10" s="61">
        <v>27957</v>
      </c>
    </row>
    <row r="11" spans="1:6" x14ac:dyDescent="0.25">
      <c r="A11" s="115" t="s">
        <v>12</v>
      </c>
      <c r="B11" s="117" t="s">
        <v>9</v>
      </c>
      <c r="C11" s="118">
        <v>214729.837</v>
      </c>
      <c r="D11" s="12">
        <v>2301610</v>
      </c>
      <c r="E11" s="13" t="s">
        <v>13</v>
      </c>
      <c r="F11" s="61">
        <v>111597.8</v>
      </c>
    </row>
    <row r="12" spans="1:6" ht="69.75" customHeight="1" x14ac:dyDescent="0.25">
      <c r="A12" s="116"/>
      <c r="B12" s="117"/>
      <c r="C12" s="118"/>
      <c r="D12" s="12">
        <v>2311600</v>
      </c>
      <c r="E12" s="13" t="s">
        <v>14</v>
      </c>
      <c r="F12" s="61">
        <v>240786.3</v>
      </c>
    </row>
    <row r="13" spans="1:6" ht="31.5" x14ac:dyDescent="0.25">
      <c r="A13" s="15" t="s">
        <v>15</v>
      </c>
      <c r="B13" s="16" t="s">
        <v>9</v>
      </c>
      <c r="C13" s="17">
        <v>135000</v>
      </c>
      <c r="D13" s="12">
        <v>2301610</v>
      </c>
      <c r="E13" s="13" t="s">
        <v>13</v>
      </c>
      <c r="F13" s="61">
        <v>641646.19999999995</v>
      </c>
    </row>
    <row r="14" spans="1:6" ht="31.5" x14ac:dyDescent="0.25">
      <c r="A14" s="28" t="s">
        <v>24</v>
      </c>
      <c r="B14" s="29" t="s">
        <v>9</v>
      </c>
      <c r="C14" s="30">
        <v>90000</v>
      </c>
      <c r="D14" s="31">
        <v>2301610</v>
      </c>
      <c r="E14" s="32" t="s">
        <v>13</v>
      </c>
      <c r="F14" s="61">
        <v>618768.1</v>
      </c>
    </row>
    <row r="15" spans="1:6" ht="31.5" x14ac:dyDescent="0.25">
      <c r="A15" s="18" t="s">
        <v>16</v>
      </c>
      <c r="B15" s="16" t="s">
        <v>9</v>
      </c>
      <c r="C15" s="19">
        <v>300000</v>
      </c>
      <c r="D15" s="20">
        <v>2501630</v>
      </c>
      <c r="E15" s="21" t="s">
        <v>17</v>
      </c>
      <c r="F15" s="61">
        <v>400000</v>
      </c>
    </row>
    <row r="16" spans="1:6" ht="63" x14ac:dyDescent="0.25">
      <c r="A16" s="107" t="s">
        <v>18</v>
      </c>
      <c r="B16" s="108" t="s">
        <v>9</v>
      </c>
      <c r="C16" s="118">
        <v>326567.74300000002</v>
      </c>
      <c r="D16" s="9">
        <v>2751600</v>
      </c>
      <c r="E16" s="23" t="s">
        <v>19</v>
      </c>
      <c r="F16" s="61">
        <f>949586.1</f>
        <v>949586.1</v>
      </c>
    </row>
    <row r="17" spans="1:6" ht="63" x14ac:dyDescent="0.25">
      <c r="A17" s="107"/>
      <c r="B17" s="108"/>
      <c r="C17" s="118"/>
      <c r="D17" s="9">
        <v>2751610</v>
      </c>
      <c r="E17" s="23" t="s">
        <v>20</v>
      </c>
      <c r="F17" s="61">
        <v>60903.8</v>
      </c>
    </row>
    <row r="18" spans="1:6" ht="63" x14ac:dyDescent="0.25">
      <c r="A18" s="107" t="s">
        <v>21</v>
      </c>
      <c r="B18" s="108" t="s">
        <v>9</v>
      </c>
      <c r="C18" s="109">
        <v>205000</v>
      </c>
      <c r="D18" s="9">
        <v>2751600</v>
      </c>
      <c r="E18" s="23" t="s">
        <v>19</v>
      </c>
      <c r="F18" s="61">
        <v>949586.2</v>
      </c>
    </row>
    <row r="19" spans="1:6" ht="63" x14ac:dyDescent="0.25">
      <c r="A19" s="107"/>
      <c r="B19" s="108"/>
      <c r="C19" s="109"/>
      <c r="D19" s="9">
        <v>2751610</v>
      </c>
      <c r="E19" s="23" t="s">
        <v>20</v>
      </c>
      <c r="F19" s="61">
        <v>23309.200000000001</v>
      </c>
    </row>
    <row r="20" spans="1:6" s="27" customFormat="1" x14ac:dyDescent="0.25">
      <c r="A20" s="24" t="s">
        <v>23</v>
      </c>
      <c r="B20" s="25" t="s">
        <v>9</v>
      </c>
      <c r="C20" s="26">
        <v>337800</v>
      </c>
      <c r="D20" s="9">
        <v>3111600</v>
      </c>
      <c r="E20" s="10" t="s">
        <v>22</v>
      </c>
      <c r="F20" s="61">
        <v>852614.8</v>
      </c>
    </row>
    <row r="21" spans="1:6" s="27" customFormat="1" x14ac:dyDescent="0.25">
      <c r="A21" s="120" t="s">
        <v>25</v>
      </c>
      <c r="B21" s="122" t="s">
        <v>9</v>
      </c>
      <c r="C21" s="124">
        <v>100000</v>
      </c>
      <c r="D21" s="9">
        <v>3901640</v>
      </c>
      <c r="E21" s="10" t="s">
        <v>26</v>
      </c>
      <c r="F21" s="61">
        <v>30000</v>
      </c>
    </row>
    <row r="22" spans="1:6" s="27" customFormat="1" x14ac:dyDescent="0.25">
      <c r="A22" s="121"/>
      <c r="B22" s="123"/>
      <c r="C22" s="125"/>
      <c r="D22" s="9">
        <v>3111600</v>
      </c>
      <c r="E22" s="10" t="s">
        <v>22</v>
      </c>
      <c r="F22" s="61">
        <v>359336.7</v>
      </c>
    </row>
    <row r="23" spans="1:6" s="27" customFormat="1" ht="31.5" x14ac:dyDescent="0.25">
      <c r="A23" s="28" t="s">
        <v>27</v>
      </c>
      <c r="B23" s="29" t="s">
        <v>9</v>
      </c>
      <c r="C23" s="30">
        <v>200000</v>
      </c>
      <c r="D23" s="31">
        <v>2201680</v>
      </c>
      <c r="E23" s="32" t="s">
        <v>28</v>
      </c>
      <c r="F23" s="62">
        <v>150000</v>
      </c>
    </row>
    <row r="24" spans="1:6" s="8" customFormat="1" x14ac:dyDescent="0.25">
      <c r="A24" s="112" t="s">
        <v>29</v>
      </c>
      <c r="B24" s="113"/>
      <c r="C24" s="113"/>
      <c r="D24" s="113"/>
      <c r="E24" s="113"/>
      <c r="F24" s="114"/>
    </row>
    <row r="25" spans="1:6" ht="31.5" x14ac:dyDescent="0.25">
      <c r="A25" s="34" t="s">
        <v>30</v>
      </c>
      <c r="B25" s="25" t="s">
        <v>31</v>
      </c>
      <c r="C25" s="26">
        <v>160000</v>
      </c>
      <c r="D25" s="9">
        <v>3501670</v>
      </c>
      <c r="E25" s="10" t="s">
        <v>32</v>
      </c>
      <c r="F25" s="63">
        <f>574095.7-50000</f>
        <v>524095.69999999995</v>
      </c>
    </row>
    <row r="26" spans="1:6" x14ac:dyDescent="0.25">
      <c r="A26" s="24" t="s">
        <v>33</v>
      </c>
      <c r="B26" s="25" t="s">
        <v>31</v>
      </c>
      <c r="C26" s="26">
        <v>450000</v>
      </c>
      <c r="D26" s="9">
        <v>3111600</v>
      </c>
      <c r="E26" s="10" t="s">
        <v>22</v>
      </c>
      <c r="F26" s="63">
        <f>1675600-995757.4</f>
        <v>679842.6</v>
      </c>
    </row>
    <row r="27" spans="1:6" ht="31.5" x14ac:dyDescent="0.25">
      <c r="A27" s="24" t="s">
        <v>34</v>
      </c>
      <c r="B27" s="25" t="s">
        <v>31</v>
      </c>
      <c r="C27" s="26">
        <v>152000</v>
      </c>
      <c r="D27" s="9">
        <v>3511670</v>
      </c>
      <c r="E27" s="10" t="s">
        <v>35</v>
      </c>
      <c r="F27" s="63">
        <v>684400</v>
      </c>
    </row>
    <row r="28" spans="1:6" x14ac:dyDescent="0.25">
      <c r="A28" s="126" t="s">
        <v>36</v>
      </c>
      <c r="B28" s="108" t="s">
        <v>31</v>
      </c>
      <c r="C28" s="109">
        <v>160000</v>
      </c>
      <c r="D28" s="9">
        <v>3511610</v>
      </c>
      <c r="E28" s="10" t="s">
        <v>37</v>
      </c>
      <c r="F28" s="63">
        <f>180000+120000+3372.5</f>
        <v>303372.5</v>
      </c>
    </row>
    <row r="29" spans="1:6" ht="31.5" x14ac:dyDescent="0.25">
      <c r="A29" s="126"/>
      <c r="B29" s="108"/>
      <c r="C29" s="109"/>
      <c r="D29" s="9">
        <v>3511640</v>
      </c>
      <c r="E29" s="10" t="s">
        <v>38</v>
      </c>
      <c r="F29" s="63">
        <f>180000+120000+3372.5</f>
        <v>303372.5</v>
      </c>
    </row>
    <row r="30" spans="1:6" s="8" customFormat="1" x14ac:dyDescent="0.25">
      <c r="A30" s="112" t="s">
        <v>39</v>
      </c>
      <c r="B30" s="113"/>
      <c r="C30" s="113"/>
      <c r="D30" s="113"/>
      <c r="E30" s="113"/>
      <c r="F30" s="114"/>
    </row>
    <row r="31" spans="1:6" x14ac:dyDescent="0.25">
      <c r="A31" s="24" t="s">
        <v>40</v>
      </c>
      <c r="B31" s="25" t="s">
        <v>31</v>
      </c>
      <c r="C31" s="26">
        <v>160000</v>
      </c>
      <c r="D31" s="9">
        <v>2401610</v>
      </c>
      <c r="E31" s="35" t="s">
        <v>41</v>
      </c>
      <c r="F31" s="61">
        <v>350000</v>
      </c>
    </row>
    <row r="32" spans="1:6" ht="31.5" x14ac:dyDescent="0.25">
      <c r="A32" s="24" t="s">
        <v>42</v>
      </c>
      <c r="B32" s="25" t="s">
        <v>31</v>
      </c>
      <c r="C32" s="26">
        <v>150000</v>
      </c>
      <c r="D32" s="9">
        <v>3501690</v>
      </c>
      <c r="E32" s="23" t="s">
        <v>43</v>
      </c>
      <c r="F32" s="61">
        <v>169725.1</v>
      </c>
    </row>
    <row r="33" spans="1:6" ht="31.5" x14ac:dyDescent="0.25">
      <c r="A33" s="34" t="s">
        <v>44</v>
      </c>
      <c r="B33" s="25" t="s">
        <v>31</v>
      </c>
      <c r="C33" s="26">
        <v>175000</v>
      </c>
      <c r="D33" s="9">
        <v>3501670</v>
      </c>
      <c r="E33" s="10" t="s">
        <v>32</v>
      </c>
      <c r="F33" s="61">
        <f>292645.3-50000</f>
        <v>242645.3</v>
      </c>
    </row>
    <row r="34" spans="1:6" s="40" customFormat="1" x14ac:dyDescent="0.25">
      <c r="A34" s="36" t="s">
        <v>45</v>
      </c>
      <c r="B34" s="25" t="s">
        <v>31</v>
      </c>
      <c r="C34" s="37">
        <v>120000</v>
      </c>
      <c r="D34" s="38">
        <v>2201610</v>
      </c>
      <c r="E34" s="39" t="s">
        <v>46</v>
      </c>
      <c r="F34" s="61">
        <v>200000</v>
      </c>
    </row>
    <row r="35" spans="1:6" x14ac:dyDescent="0.25">
      <c r="A35" s="119" t="s">
        <v>47</v>
      </c>
      <c r="B35" s="108" t="s">
        <v>31</v>
      </c>
      <c r="C35" s="109">
        <v>200000</v>
      </c>
      <c r="D35" s="9">
        <v>2751630</v>
      </c>
      <c r="E35" s="10" t="s">
        <v>48</v>
      </c>
      <c r="F35" s="63">
        <v>43984.5</v>
      </c>
    </row>
    <row r="36" spans="1:6" ht="47.25" x14ac:dyDescent="0.25">
      <c r="A36" s="119"/>
      <c r="B36" s="108"/>
      <c r="C36" s="109"/>
      <c r="D36" s="9">
        <v>2761600</v>
      </c>
      <c r="E36" s="13" t="s">
        <v>49</v>
      </c>
      <c r="F36" s="61">
        <v>1038836.8</v>
      </c>
    </row>
    <row r="37" spans="1:6" ht="15.75" customHeight="1" x14ac:dyDescent="0.25">
      <c r="A37" s="115" t="s">
        <v>50</v>
      </c>
      <c r="B37" s="122" t="s">
        <v>31</v>
      </c>
      <c r="C37" s="124">
        <v>400000</v>
      </c>
      <c r="D37" s="9">
        <v>2751640</v>
      </c>
      <c r="E37" s="10" t="s">
        <v>51</v>
      </c>
      <c r="F37" s="61">
        <v>500000</v>
      </c>
    </row>
    <row r="38" spans="1:6" ht="63" x14ac:dyDescent="0.25">
      <c r="A38" s="127"/>
      <c r="B38" s="128"/>
      <c r="C38" s="129"/>
      <c r="D38" s="9">
        <v>2751610</v>
      </c>
      <c r="E38" s="23" t="s">
        <v>20</v>
      </c>
      <c r="F38" s="61">
        <v>9334.4</v>
      </c>
    </row>
    <row r="39" spans="1:6" ht="63" x14ac:dyDescent="0.25">
      <c r="A39" s="15" t="s">
        <v>52</v>
      </c>
      <c r="B39" s="25" t="s">
        <v>31</v>
      </c>
      <c r="C39" s="26">
        <v>15540</v>
      </c>
      <c r="D39" s="9">
        <v>2751600</v>
      </c>
      <c r="E39" s="23" t="s">
        <v>19</v>
      </c>
      <c r="F39" s="61">
        <v>102631.7</v>
      </c>
    </row>
    <row r="40" spans="1:6" ht="31.5" x14ac:dyDescent="0.25">
      <c r="A40" s="15" t="s">
        <v>96</v>
      </c>
      <c r="B40" s="25" t="s">
        <v>31</v>
      </c>
      <c r="C40" s="26">
        <v>340000</v>
      </c>
      <c r="D40" s="9">
        <v>2761610</v>
      </c>
      <c r="E40" s="23" t="s">
        <v>97</v>
      </c>
      <c r="F40" s="61">
        <v>502680</v>
      </c>
    </row>
    <row r="41" spans="1:6" x14ac:dyDescent="0.25">
      <c r="A41" s="15" t="s">
        <v>98</v>
      </c>
      <c r="B41" s="25" t="s">
        <v>31</v>
      </c>
      <c r="C41" s="26">
        <v>300000</v>
      </c>
      <c r="D41" s="9">
        <v>2751660</v>
      </c>
      <c r="E41" s="23" t="s">
        <v>99</v>
      </c>
      <c r="F41" s="61">
        <v>1675.6</v>
      </c>
    </row>
    <row r="42" spans="1:6" ht="31.5" x14ac:dyDescent="0.25">
      <c r="A42" s="15" t="s">
        <v>53</v>
      </c>
      <c r="B42" s="25" t="s">
        <v>31</v>
      </c>
      <c r="C42" s="26">
        <v>200000</v>
      </c>
      <c r="D42" s="9">
        <v>3101610</v>
      </c>
      <c r="E42" s="10" t="s">
        <v>54</v>
      </c>
      <c r="F42" s="61">
        <v>800000</v>
      </c>
    </row>
    <row r="43" spans="1:6" x14ac:dyDescent="0.25">
      <c r="A43" s="15" t="s">
        <v>100</v>
      </c>
      <c r="B43" s="25" t="s">
        <v>101</v>
      </c>
      <c r="C43" s="26">
        <v>200000</v>
      </c>
      <c r="D43" s="9">
        <v>3101610</v>
      </c>
      <c r="E43" s="10" t="s">
        <v>54</v>
      </c>
      <c r="F43" s="61">
        <v>205920</v>
      </c>
    </row>
    <row r="44" spans="1:6" x14ac:dyDescent="0.25">
      <c r="A44" s="15" t="s">
        <v>55</v>
      </c>
      <c r="B44" s="25" t="s">
        <v>31</v>
      </c>
      <c r="C44" s="26">
        <v>150000</v>
      </c>
      <c r="D44" s="9">
        <v>3101620</v>
      </c>
      <c r="E44" s="10" t="s">
        <v>56</v>
      </c>
      <c r="F44" s="61">
        <v>294080</v>
      </c>
    </row>
    <row r="45" spans="1:6" ht="47.25" x14ac:dyDescent="0.25">
      <c r="A45" s="34" t="s">
        <v>57</v>
      </c>
      <c r="B45" s="25" t="s">
        <v>31</v>
      </c>
      <c r="C45" s="26">
        <v>450000</v>
      </c>
      <c r="D45" s="9">
        <v>3111600</v>
      </c>
      <c r="E45" s="10" t="s">
        <v>22</v>
      </c>
      <c r="F45" s="61">
        <v>2638900</v>
      </c>
    </row>
    <row r="46" spans="1:6" ht="20.25" customHeight="1" x14ac:dyDescent="0.25">
      <c r="A46" s="34" t="s">
        <v>58</v>
      </c>
      <c r="B46" s="25" t="s">
        <v>31</v>
      </c>
      <c r="C46" s="26">
        <v>50000</v>
      </c>
      <c r="D46" s="9">
        <v>3111600</v>
      </c>
      <c r="E46" s="10" t="s">
        <v>22</v>
      </c>
      <c r="F46" s="61">
        <v>200000</v>
      </c>
    </row>
    <row r="47" spans="1:6" ht="31.5" x14ac:dyDescent="0.25">
      <c r="A47" s="41" t="s">
        <v>25</v>
      </c>
      <c r="B47" s="25" t="s">
        <v>31</v>
      </c>
      <c r="C47" s="26">
        <v>100000</v>
      </c>
      <c r="D47" s="9">
        <v>3111600</v>
      </c>
      <c r="E47" s="10" t="s">
        <v>22</v>
      </c>
      <c r="F47" s="61">
        <v>268096</v>
      </c>
    </row>
    <row r="48" spans="1:6" ht="31.5" x14ac:dyDescent="0.25">
      <c r="A48" s="34" t="s">
        <v>59</v>
      </c>
      <c r="B48" s="25" t="s">
        <v>31</v>
      </c>
      <c r="C48" s="26">
        <v>450000</v>
      </c>
      <c r="D48" s="9">
        <v>3111600</v>
      </c>
      <c r="E48" s="10" t="s">
        <v>22</v>
      </c>
      <c r="F48" s="61">
        <f>1340480-995757.4</f>
        <v>344722.6</v>
      </c>
    </row>
    <row r="49" spans="1:6" ht="31.5" x14ac:dyDescent="0.25">
      <c r="A49" s="15" t="s">
        <v>60</v>
      </c>
      <c r="B49" s="25" t="s">
        <v>31</v>
      </c>
      <c r="C49" s="26">
        <v>400000</v>
      </c>
      <c r="D49" s="9">
        <v>3511620</v>
      </c>
      <c r="E49" s="23" t="s">
        <v>61</v>
      </c>
      <c r="F49" s="61">
        <v>870000</v>
      </c>
    </row>
    <row r="50" spans="1:6" ht="31.5" x14ac:dyDescent="0.25">
      <c r="A50" s="42" t="s">
        <v>62</v>
      </c>
      <c r="B50" s="25" t="s">
        <v>31</v>
      </c>
      <c r="C50" s="26">
        <v>400000</v>
      </c>
      <c r="D50" s="9">
        <v>3511620</v>
      </c>
      <c r="E50" s="23" t="s">
        <v>61</v>
      </c>
      <c r="F50" s="61">
        <v>376798.5</v>
      </c>
    </row>
    <row r="51" spans="1:6" ht="31.5" x14ac:dyDescent="0.25">
      <c r="A51" s="24" t="s">
        <v>34</v>
      </c>
      <c r="B51" s="25" t="s">
        <v>31</v>
      </c>
      <c r="C51" s="26">
        <v>152000</v>
      </c>
      <c r="D51" s="9">
        <v>3511670</v>
      </c>
      <c r="E51" s="10" t="s">
        <v>35</v>
      </c>
      <c r="F51" s="82">
        <f>460263.7</f>
        <v>460263.7</v>
      </c>
    </row>
    <row r="52" spans="1:6" ht="15.75" customHeight="1" x14ac:dyDescent="0.25">
      <c r="A52" s="126" t="s">
        <v>36</v>
      </c>
      <c r="B52" s="108" t="s">
        <v>31</v>
      </c>
      <c r="C52" s="109">
        <v>160000</v>
      </c>
      <c r="D52" s="9">
        <v>3511610</v>
      </c>
      <c r="E52" s="10" t="s">
        <v>37</v>
      </c>
      <c r="F52" s="61">
        <f>130000-120000</f>
        <v>10000</v>
      </c>
    </row>
    <row r="53" spans="1:6" ht="31.5" x14ac:dyDescent="0.25">
      <c r="A53" s="126"/>
      <c r="B53" s="108"/>
      <c r="C53" s="109"/>
      <c r="D53" s="9">
        <v>3511640</v>
      </c>
      <c r="E53" s="10" t="s">
        <v>38</v>
      </c>
      <c r="F53" s="61">
        <f>130000-120000</f>
        <v>10000</v>
      </c>
    </row>
    <row r="54" spans="1:6" ht="31.5" x14ac:dyDescent="0.25">
      <c r="A54" s="24" t="s">
        <v>63</v>
      </c>
      <c r="B54" s="25" t="s">
        <v>31</v>
      </c>
      <c r="C54" s="26">
        <v>75000</v>
      </c>
      <c r="D54" s="9">
        <v>3101630</v>
      </c>
      <c r="E54" s="10" t="s">
        <v>64</v>
      </c>
      <c r="F54" s="61">
        <v>340000</v>
      </c>
    </row>
    <row r="55" spans="1:6" s="8" customFormat="1" x14ac:dyDescent="0.25">
      <c r="A55" s="112" t="s">
        <v>65</v>
      </c>
      <c r="B55" s="113"/>
      <c r="C55" s="113"/>
      <c r="D55" s="113"/>
      <c r="E55" s="113"/>
      <c r="F55" s="114"/>
    </row>
    <row r="56" spans="1:6" ht="31.5" x14ac:dyDescent="0.25">
      <c r="A56" s="43" t="s">
        <v>66</v>
      </c>
      <c r="B56" s="25" t="s">
        <v>31</v>
      </c>
      <c r="C56" s="26">
        <v>40500</v>
      </c>
      <c r="D56" s="44">
        <v>3501620</v>
      </c>
      <c r="E56" s="45" t="s">
        <v>67</v>
      </c>
      <c r="F56" s="61">
        <v>91911.8</v>
      </c>
    </row>
    <row r="57" spans="1:6" ht="31.5" x14ac:dyDescent="0.25">
      <c r="A57" s="43" t="s">
        <v>68</v>
      </c>
      <c r="B57" s="25" t="s">
        <v>31</v>
      </c>
      <c r="C57" s="26">
        <v>150000</v>
      </c>
      <c r="D57" s="44">
        <v>3501630</v>
      </c>
      <c r="E57" s="45" t="s">
        <v>69</v>
      </c>
      <c r="F57" s="61">
        <v>1368033.4</v>
      </c>
    </row>
    <row r="58" spans="1:6" ht="63" x14ac:dyDescent="0.25">
      <c r="A58" s="46" t="s">
        <v>70</v>
      </c>
      <c r="B58" s="25" t="s">
        <v>31</v>
      </c>
      <c r="C58" s="26">
        <v>17000</v>
      </c>
      <c r="D58" s="9">
        <v>2751600</v>
      </c>
      <c r="E58" s="23" t="s">
        <v>19</v>
      </c>
      <c r="F58" s="61">
        <v>219550.5</v>
      </c>
    </row>
    <row r="59" spans="1:6" x14ac:dyDescent="0.25">
      <c r="A59" s="56" t="s">
        <v>102</v>
      </c>
      <c r="B59" s="57" t="s">
        <v>31</v>
      </c>
      <c r="C59" s="58">
        <v>25500</v>
      </c>
      <c r="D59" s="59">
        <v>2751660</v>
      </c>
      <c r="E59" s="60" t="s">
        <v>99</v>
      </c>
      <c r="F59" s="61">
        <v>86659.199999999997</v>
      </c>
    </row>
    <row r="60" spans="1:6" ht="31.5" x14ac:dyDescent="0.25">
      <c r="A60" s="47" t="s">
        <v>71</v>
      </c>
      <c r="B60" s="25" t="s">
        <v>31</v>
      </c>
      <c r="C60" s="26">
        <v>7000</v>
      </c>
      <c r="D60" s="44">
        <v>3511620</v>
      </c>
      <c r="E60" s="23" t="s">
        <v>61</v>
      </c>
      <c r="F60" s="61">
        <v>61090</v>
      </c>
    </row>
    <row r="61" spans="1:6" x14ac:dyDescent="0.25">
      <c r="A61" s="135" t="s">
        <v>72</v>
      </c>
      <c r="B61" s="136"/>
      <c r="C61" s="136"/>
      <c r="D61" s="136"/>
      <c r="E61" s="136"/>
      <c r="F61" s="137"/>
    </row>
    <row r="62" spans="1:6" x14ac:dyDescent="0.25">
      <c r="A62" s="36" t="s">
        <v>45</v>
      </c>
      <c r="B62" s="25" t="s">
        <v>31</v>
      </c>
      <c r="C62" s="26">
        <v>30000</v>
      </c>
      <c r="D62" s="38">
        <v>2201610</v>
      </c>
      <c r="E62" s="39" t="s">
        <v>46</v>
      </c>
      <c r="F62" s="11">
        <v>250000</v>
      </c>
    </row>
    <row r="63" spans="1:6" s="27" customFormat="1" x14ac:dyDescent="0.25">
      <c r="A63" s="135" t="s">
        <v>73</v>
      </c>
      <c r="B63" s="136"/>
      <c r="C63" s="136"/>
      <c r="D63" s="136"/>
      <c r="E63" s="136"/>
      <c r="F63" s="137"/>
    </row>
    <row r="64" spans="1:6" x14ac:dyDescent="0.25">
      <c r="A64" s="46" t="s">
        <v>74</v>
      </c>
      <c r="B64" s="108" t="s">
        <v>31</v>
      </c>
      <c r="C64" s="109">
        <v>100000</v>
      </c>
      <c r="D64" s="44">
        <v>1002600</v>
      </c>
      <c r="E64" s="48" t="s">
        <v>75</v>
      </c>
      <c r="F64" s="11">
        <v>6000</v>
      </c>
    </row>
    <row r="65" spans="1:6" ht="47.25" x14ac:dyDescent="0.25">
      <c r="A65" s="46" t="s">
        <v>76</v>
      </c>
      <c r="B65" s="108"/>
      <c r="C65" s="109"/>
      <c r="D65" s="44">
        <v>3111610</v>
      </c>
      <c r="E65" s="23" t="s">
        <v>77</v>
      </c>
      <c r="F65" s="11">
        <v>150000</v>
      </c>
    </row>
    <row r="66" spans="1:6" ht="47.25" x14ac:dyDescent="0.25">
      <c r="A66" s="46" t="s">
        <v>78</v>
      </c>
      <c r="B66" s="108"/>
      <c r="C66" s="109"/>
      <c r="D66" s="44">
        <v>3506610</v>
      </c>
      <c r="E66" s="23" t="s">
        <v>79</v>
      </c>
      <c r="F66" s="11">
        <v>70000</v>
      </c>
    </row>
    <row r="67" spans="1:6" s="27" customFormat="1" x14ac:dyDescent="0.25">
      <c r="A67" s="135" t="s">
        <v>80</v>
      </c>
      <c r="B67" s="136"/>
      <c r="C67" s="136"/>
      <c r="D67" s="136"/>
      <c r="E67" s="136"/>
      <c r="F67" s="137"/>
    </row>
    <row r="68" spans="1:6" ht="47.25" x14ac:dyDescent="0.25">
      <c r="A68" s="84" t="s">
        <v>81</v>
      </c>
      <c r="B68" s="85" t="s">
        <v>82</v>
      </c>
      <c r="C68" s="86">
        <v>108193000</v>
      </c>
      <c r="D68" s="87">
        <v>3511620</v>
      </c>
      <c r="E68" s="88" t="s">
        <v>61</v>
      </c>
      <c r="F68" s="89">
        <f>340087.5+500</f>
        <v>340587.5</v>
      </c>
    </row>
    <row r="69" spans="1:6" x14ac:dyDescent="0.25">
      <c r="A69" s="130" t="s">
        <v>83</v>
      </c>
      <c r="B69" s="131"/>
      <c r="C69" s="131"/>
      <c r="D69" s="131"/>
      <c r="E69" s="131"/>
      <c r="F69" s="132"/>
    </row>
    <row r="70" spans="1:6" ht="31.5" x14ac:dyDescent="0.25">
      <c r="A70" s="90" t="s">
        <v>84</v>
      </c>
      <c r="B70" s="85" t="s">
        <v>31</v>
      </c>
      <c r="C70" s="91">
        <v>50000</v>
      </c>
      <c r="D70" s="87">
        <v>3111620</v>
      </c>
      <c r="E70" s="88" t="s">
        <v>85</v>
      </c>
      <c r="F70" s="89">
        <v>28215</v>
      </c>
    </row>
    <row r="71" spans="1:6" x14ac:dyDescent="0.25">
      <c r="A71" s="130" t="s">
        <v>86</v>
      </c>
      <c r="B71" s="131"/>
      <c r="C71" s="131"/>
      <c r="D71" s="131"/>
      <c r="E71" s="132"/>
      <c r="F71" s="92"/>
    </row>
    <row r="72" spans="1:6" ht="31.5" x14ac:dyDescent="0.25">
      <c r="A72" s="90" t="s">
        <v>87</v>
      </c>
      <c r="B72" s="85" t="s">
        <v>31</v>
      </c>
      <c r="C72" s="91">
        <v>475000</v>
      </c>
      <c r="D72" s="87">
        <v>1001220</v>
      </c>
      <c r="E72" s="88" t="s">
        <v>88</v>
      </c>
      <c r="F72" s="89">
        <v>2430352.2000000002</v>
      </c>
    </row>
    <row r="73" spans="1:6" ht="31.5" x14ac:dyDescent="0.25">
      <c r="A73" s="90" t="s">
        <v>89</v>
      </c>
      <c r="B73" s="85" t="s">
        <v>31</v>
      </c>
      <c r="C73" s="93">
        <v>116029.25</v>
      </c>
      <c r="D73" s="87">
        <v>1002150</v>
      </c>
      <c r="E73" s="88" t="s">
        <v>90</v>
      </c>
      <c r="F73" s="89">
        <v>932818.1</v>
      </c>
    </row>
    <row r="74" spans="1:6" x14ac:dyDescent="0.25">
      <c r="A74" s="90" t="s">
        <v>91</v>
      </c>
      <c r="B74" s="85" t="s">
        <v>31</v>
      </c>
      <c r="C74" s="91">
        <v>64000</v>
      </c>
      <c r="D74" s="87">
        <v>3901630</v>
      </c>
      <c r="E74" s="88" t="s">
        <v>92</v>
      </c>
      <c r="F74" s="89">
        <v>150000</v>
      </c>
    </row>
    <row r="75" spans="1:6" s="146" customFormat="1" ht="63" customHeight="1" x14ac:dyDescent="0.25">
      <c r="A75" s="143" t="s">
        <v>115</v>
      </c>
      <c r="B75" s="57" t="s">
        <v>31</v>
      </c>
      <c r="C75" s="58">
        <v>70000</v>
      </c>
      <c r="D75" s="74">
        <v>2751670</v>
      </c>
      <c r="E75" s="144" t="s">
        <v>116</v>
      </c>
      <c r="F75" s="145">
        <v>100000</v>
      </c>
    </row>
    <row r="76" spans="1:6" ht="31.5" x14ac:dyDescent="0.25">
      <c r="A76" s="49" t="s">
        <v>113</v>
      </c>
      <c r="B76" s="57" t="s">
        <v>31</v>
      </c>
      <c r="C76" s="58">
        <v>70000</v>
      </c>
      <c r="D76" s="74">
        <v>3901650</v>
      </c>
      <c r="E76" s="23" t="s">
        <v>114</v>
      </c>
      <c r="F76" s="61">
        <v>59412.5</v>
      </c>
    </row>
    <row r="77" spans="1:6" s="27" customFormat="1" x14ac:dyDescent="0.25">
      <c r="A77" s="50"/>
      <c r="B77" s="51"/>
      <c r="C77" s="51"/>
      <c r="D77" s="51"/>
      <c r="E77" s="52" t="s">
        <v>93</v>
      </c>
      <c r="F77" s="53">
        <f>F74+F73+F72+F70+F68+F66+F65+F64+F62+F60+F59+F58+F57+F56+F54+F53+F52+F51+F50+F49+F48+F47+F46+F45+F44+F43+F42+F41+F40+F39+F38+F37+F36+F35+F34+F33+F32+F31+F29+F28+F27+F26+F25+F23+F22+F21+F20+F19+F18+F17+F16+F15+F14+F13+F12+F11+F10+F9+F76+F75</f>
        <v>25536937.300000001</v>
      </c>
    </row>
    <row r="78" spans="1:6" ht="24" customHeight="1" x14ac:dyDescent="0.25">
      <c r="A78" s="133"/>
      <c r="B78" s="133"/>
      <c r="C78" s="133"/>
      <c r="D78" s="133"/>
      <c r="E78" s="133"/>
      <c r="F78" s="22"/>
    </row>
    <row r="79" spans="1:6" hidden="1" x14ac:dyDescent="0.25">
      <c r="F79" s="14"/>
    </row>
    <row r="80" spans="1:6" s="27" customFormat="1" ht="22.5" hidden="1" customHeight="1" x14ac:dyDescent="0.25">
      <c r="B80" s="134"/>
      <c r="C80" s="134"/>
      <c r="D80" s="54"/>
      <c r="F80" s="33">
        <f>F56+F57+F58+F59+F60+F62</f>
        <v>2077244.9</v>
      </c>
    </row>
    <row r="81" spans="2:6" s="27" customFormat="1" hidden="1" x14ac:dyDescent="0.25">
      <c r="B81" s="40"/>
      <c r="C81" s="55"/>
      <c r="D81" s="55"/>
      <c r="E81" s="33"/>
      <c r="F81" s="33"/>
    </row>
    <row r="82" spans="2:6" hidden="1" x14ac:dyDescent="0.25">
      <c r="F82" s="22"/>
    </row>
    <row r="83" spans="2:6" hidden="1" x14ac:dyDescent="0.25"/>
    <row r="84" spans="2:6" hidden="1" x14ac:dyDescent="0.25">
      <c r="F84" s="83">
        <f>F76+F74+F73+F72+F70+F68+F64+F65+F66+F75</f>
        <v>4267385.3000000007</v>
      </c>
    </row>
    <row r="85" spans="2:6" hidden="1" x14ac:dyDescent="0.25"/>
    <row r="86" spans="2:6" hidden="1" x14ac:dyDescent="0.25"/>
    <row r="87" spans="2:6" hidden="1" x14ac:dyDescent="0.25"/>
    <row r="88" spans="2:6" hidden="1" x14ac:dyDescent="0.25"/>
    <row r="89" spans="2:6" hidden="1" x14ac:dyDescent="0.25"/>
    <row r="90" spans="2:6" hidden="1" x14ac:dyDescent="0.25"/>
    <row r="91" spans="2:6" hidden="1" x14ac:dyDescent="0.25"/>
    <row r="92" spans="2:6" hidden="1" x14ac:dyDescent="0.25"/>
  </sheetData>
  <mergeCells count="44">
    <mergeCell ref="A69:F69"/>
    <mergeCell ref="A71:E71"/>
    <mergeCell ref="A78:E78"/>
    <mergeCell ref="B80:C80"/>
    <mergeCell ref="A55:F55"/>
    <mergeCell ref="A61:F61"/>
    <mergeCell ref="A63:F63"/>
    <mergeCell ref="B64:B66"/>
    <mergeCell ref="C64:C66"/>
    <mergeCell ref="A67:F67"/>
    <mergeCell ref="A37:A38"/>
    <mergeCell ref="B37:B38"/>
    <mergeCell ref="C37:C38"/>
    <mergeCell ref="A52:A53"/>
    <mergeCell ref="B52:B53"/>
    <mergeCell ref="C52:C53"/>
    <mergeCell ref="A35:A36"/>
    <mergeCell ref="B35:B36"/>
    <mergeCell ref="C35:C36"/>
    <mergeCell ref="A18:A19"/>
    <mergeCell ref="B18:B19"/>
    <mergeCell ref="C18:C19"/>
    <mergeCell ref="A21:A22"/>
    <mergeCell ref="B21:B22"/>
    <mergeCell ref="C21:C22"/>
    <mergeCell ref="A24:F24"/>
    <mergeCell ref="A28:A29"/>
    <mergeCell ref="B28:B29"/>
    <mergeCell ref="C28:C29"/>
    <mergeCell ref="A30:F30"/>
    <mergeCell ref="A11:A12"/>
    <mergeCell ref="B11:B12"/>
    <mergeCell ref="C11:C12"/>
    <mergeCell ref="A16:A17"/>
    <mergeCell ref="B16:B17"/>
    <mergeCell ref="C16:C17"/>
    <mergeCell ref="A9:A10"/>
    <mergeCell ref="B9:B10"/>
    <mergeCell ref="C9:C10"/>
    <mergeCell ref="E3:F3"/>
    <mergeCell ref="E4:F4"/>
    <mergeCell ref="E5:F5"/>
    <mergeCell ref="A6:F6"/>
    <mergeCell ref="A8:F8"/>
  </mergeCells>
  <printOptions horizontalCentered="1"/>
  <pageMargins left="0.39370078740157483" right="0.39370078740157483" top="0.98425196850393704" bottom="0.62992125984251968" header="0.31496062992125984" footer="0.31496062992125984"/>
  <pageSetup paperSize="9" scale="65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4"/>
  <sheetViews>
    <sheetView view="pageBreakPreview" topLeftCell="A10" zoomScale="60" zoomScaleNormal="100" workbookViewId="0">
      <selection activeCell="C26" sqref="C26"/>
    </sheetView>
  </sheetViews>
  <sheetFormatPr defaultRowHeight="15" x14ac:dyDescent="0.25"/>
  <cols>
    <col min="1" max="1" width="23.42578125" customWidth="1"/>
    <col min="2" max="2" width="63.28515625" customWidth="1"/>
    <col min="3" max="3" width="18" customWidth="1"/>
    <col min="4" max="4" width="16.85546875" hidden="1" customWidth="1"/>
    <col min="5" max="5" width="0" hidden="1" customWidth="1"/>
    <col min="6" max="6" width="10.5703125" hidden="1" customWidth="1"/>
  </cols>
  <sheetData>
    <row r="1" spans="1:6" ht="65.25" customHeight="1" x14ac:dyDescent="0.25">
      <c r="A1" s="140" t="s">
        <v>104</v>
      </c>
      <c r="B1" s="140"/>
      <c r="C1" s="140"/>
    </row>
    <row r="2" spans="1:6" ht="102" customHeight="1" x14ac:dyDescent="0.25">
      <c r="A2" s="141" t="s">
        <v>5</v>
      </c>
      <c r="B2" s="141" t="s">
        <v>6</v>
      </c>
      <c r="C2" s="142" t="s">
        <v>95</v>
      </c>
    </row>
    <row r="3" spans="1:6" ht="15" customHeight="1" x14ac:dyDescent="0.25">
      <c r="A3" s="141"/>
      <c r="B3" s="141"/>
      <c r="C3" s="142"/>
    </row>
    <row r="4" spans="1:6" ht="15.75" x14ac:dyDescent="0.25">
      <c r="A4" s="64">
        <v>2201610</v>
      </c>
      <c r="B4" s="65" t="s">
        <v>105</v>
      </c>
      <c r="C4" s="61">
        <f>'d8'!F34+'d8'!F62</f>
        <v>450000</v>
      </c>
      <c r="D4">
        <v>450000</v>
      </c>
      <c r="E4" s="79">
        <f>C4-D4</f>
        <v>0</v>
      </c>
      <c r="F4" s="80">
        <v>450000</v>
      </c>
    </row>
    <row r="5" spans="1:6" ht="31.5" customHeight="1" x14ac:dyDescent="0.25">
      <c r="A5" s="66">
        <v>2301610</v>
      </c>
      <c r="B5" s="67" t="s">
        <v>13</v>
      </c>
      <c r="C5" s="61">
        <f>'d8'!F11+'d8'!F13+'d8'!F14</f>
        <v>1372012.1</v>
      </c>
      <c r="D5">
        <v>1372012.1</v>
      </c>
      <c r="E5" s="79">
        <f t="shared" ref="E5:E41" si="0">C5-D5</f>
        <v>0</v>
      </c>
      <c r="F5" s="80">
        <v>1372012.1</v>
      </c>
    </row>
    <row r="6" spans="1:6" ht="78.75" x14ac:dyDescent="0.25">
      <c r="A6" s="66">
        <v>2311600</v>
      </c>
      <c r="B6" s="67" t="s">
        <v>14</v>
      </c>
      <c r="C6" s="61">
        <f>'d8'!F12</f>
        <v>240786.3</v>
      </c>
      <c r="D6">
        <v>240786.3</v>
      </c>
      <c r="E6" s="79">
        <f t="shared" si="0"/>
        <v>0</v>
      </c>
      <c r="F6" s="80">
        <v>240786.3</v>
      </c>
    </row>
    <row r="7" spans="1:6" ht="15.75" x14ac:dyDescent="0.25">
      <c r="A7" s="66">
        <v>2401610</v>
      </c>
      <c r="B7" s="67" t="s">
        <v>112</v>
      </c>
      <c r="C7" s="61">
        <f>'d8'!F31</f>
        <v>350000</v>
      </c>
      <c r="D7">
        <v>350000</v>
      </c>
      <c r="E7" s="79">
        <f t="shared" si="0"/>
        <v>0</v>
      </c>
      <c r="F7" s="80">
        <v>350000</v>
      </c>
    </row>
    <row r="8" spans="1:6" ht="31.5" x14ac:dyDescent="0.25">
      <c r="A8" s="59">
        <v>2401630</v>
      </c>
      <c r="B8" s="68" t="s">
        <v>11</v>
      </c>
      <c r="C8" s="61">
        <f>'d8'!F10</f>
        <v>27957</v>
      </c>
      <c r="D8">
        <v>27956.959999999999</v>
      </c>
      <c r="E8" s="79">
        <f t="shared" si="0"/>
        <v>4.0000000000873115E-2</v>
      </c>
      <c r="F8" s="81">
        <v>27956.959999999999</v>
      </c>
    </row>
    <row r="9" spans="1:6" ht="31.5" x14ac:dyDescent="0.25">
      <c r="A9" s="69">
        <v>2501630</v>
      </c>
      <c r="B9" s="70" t="s">
        <v>17</v>
      </c>
      <c r="C9" s="61">
        <f>'d8'!F15</f>
        <v>400000</v>
      </c>
      <c r="D9">
        <v>400000</v>
      </c>
      <c r="E9" s="79">
        <f t="shared" si="0"/>
        <v>0</v>
      </c>
      <c r="F9" s="80">
        <v>400000</v>
      </c>
    </row>
    <row r="10" spans="1:6" ht="78.75" x14ac:dyDescent="0.25">
      <c r="A10" s="59">
        <v>2751600</v>
      </c>
      <c r="B10" s="71" t="s">
        <v>19</v>
      </c>
      <c r="C10" s="61">
        <f>'d8'!F16+'d8'!F18+'d8'!F39+'d8'!F58</f>
        <v>2221354.5</v>
      </c>
      <c r="D10">
        <v>2221354.5</v>
      </c>
      <c r="E10" s="79">
        <f t="shared" si="0"/>
        <v>0</v>
      </c>
      <c r="F10" s="81">
        <v>2221354.5167999999</v>
      </c>
    </row>
    <row r="11" spans="1:6" ht="94.5" x14ac:dyDescent="0.25">
      <c r="A11" s="59">
        <v>2751610</v>
      </c>
      <c r="B11" s="71" t="s">
        <v>106</v>
      </c>
      <c r="C11" s="61">
        <f>'d8'!F17+'d8'!F19+'d8'!F38</f>
        <v>93547.4</v>
      </c>
      <c r="D11">
        <v>93547.4</v>
      </c>
      <c r="E11" s="79">
        <f t="shared" si="0"/>
        <v>0</v>
      </c>
      <c r="F11" s="80">
        <v>93547.4</v>
      </c>
    </row>
    <row r="12" spans="1:6" ht="15.75" x14ac:dyDescent="0.25">
      <c r="A12" s="59">
        <v>2751630</v>
      </c>
      <c r="B12" s="72" t="s">
        <v>107</v>
      </c>
      <c r="C12" s="61">
        <f>'d8'!F35</f>
        <v>43984.5</v>
      </c>
      <c r="D12">
        <v>43984.5</v>
      </c>
      <c r="E12" s="79">
        <f t="shared" si="0"/>
        <v>0</v>
      </c>
      <c r="F12" s="80">
        <v>43984.5</v>
      </c>
    </row>
    <row r="13" spans="1:6" ht="15.75" x14ac:dyDescent="0.25">
      <c r="A13" s="59">
        <v>2751640</v>
      </c>
      <c r="B13" s="72" t="s">
        <v>51</v>
      </c>
      <c r="C13" s="61">
        <f>'d8'!F37</f>
        <v>500000</v>
      </c>
      <c r="D13">
        <v>500000</v>
      </c>
      <c r="E13" s="79">
        <f t="shared" si="0"/>
        <v>0</v>
      </c>
      <c r="F13" s="80">
        <v>500000</v>
      </c>
    </row>
    <row r="14" spans="1:6" ht="47.25" x14ac:dyDescent="0.25">
      <c r="A14" s="59">
        <v>2761600</v>
      </c>
      <c r="B14" s="73" t="s">
        <v>108</v>
      </c>
      <c r="C14" s="61">
        <f>'d8'!F36</f>
        <v>1038836.8</v>
      </c>
      <c r="D14">
        <v>1038836.76</v>
      </c>
      <c r="E14" s="79">
        <f t="shared" si="0"/>
        <v>4.0000000037252903E-2</v>
      </c>
      <c r="F14" s="81">
        <v>1038836.76</v>
      </c>
    </row>
    <row r="15" spans="1:6" ht="15.75" x14ac:dyDescent="0.25">
      <c r="A15" s="74">
        <v>3101610</v>
      </c>
      <c r="B15" s="72" t="s">
        <v>54</v>
      </c>
      <c r="C15" s="61">
        <f>'d8'!F42+'d8'!F43</f>
        <v>1005920</v>
      </c>
      <c r="D15">
        <v>1005920</v>
      </c>
      <c r="E15" s="79">
        <f t="shared" si="0"/>
        <v>0</v>
      </c>
      <c r="F15" s="80">
        <v>1005920</v>
      </c>
    </row>
    <row r="16" spans="1:6" ht="15.75" x14ac:dyDescent="0.25">
      <c r="A16" s="74">
        <v>3101620</v>
      </c>
      <c r="B16" s="72" t="s">
        <v>56</v>
      </c>
      <c r="C16" s="61">
        <f>'d8'!F44</f>
        <v>294080</v>
      </c>
      <c r="D16">
        <v>294080</v>
      </c>
      <c r="E16" s="79">
        <f t="shared" si="0"/>
        <v>0</v>
      </c>
      <c r="F16" s="80">
        <v>294080</v>
      </c>
    </row>
    <row r="17" spans="1:6" ht="15.75" x14ac:dyDescent="0.25">
      <c r="A17" s="74">
        <v>3101630</v>
      </c>
      <c r="B17" s="68" t="s">
        <v>64</v>
      </c>
      <c r="C17" s="61">
        <f>'d8'!F54</f>
        <v>340000</v>
      </c>
      <c r="D17">
        <v>340000</v>
      </c>
      <c r="E17" s="79">
        <f t="shared" si="0"/>
        <v>0</v>
      </c>
      <c r="F17" s="80">
        <v>340000</v>
      </c>
    </row>
    <row r="18" spans="1:6" ht="15.75" x14ac:dyDescent="0.25">
      <c r="A18" s="74">
        <v>3111600</v>
      </c>
      <c r="B18" s="72" t="s">
        <v>22</v>
      </c>
      <c r="C18" s="61">
        <f>'d8'!F20+'d8'!F22+'d8'!F26+'d8'!F45+'d8'!F46+'d8'!F47+'d8'!F48</f>
        <v>5343512.6999999993</v>
      </c>
      <c r="D18">
        <v>5343512.6999999993</v>
      </c>
      <c r="E18" s="79">
        <f t="shared" si="0"/>
        <v>0</v>
      </c>
      <c r="F18" s="81">
        <v>5343512.68</v>
      </c>
    </row>
    <row r="19" spans="1:6" ht="31.5" x14ac:dyDescent="0.25">
      <c r="A19" s="75">
        <v>3501620</v>
      </c>
      <c r="B19" s="76" t="s">
        <v>109</v>
      </c>
      <c r="C19" s="61">
        <f>'d8'!F56</f>
        <v>91911.8</v>
      </c>
      <c r="D19">
        <v>91911.8</v>
      </c>
      <c r="E19" s="79">
        <f t="shared" si="0"/>
        <v>0</v>
      </c>
      <c r="F19" s="80">
        <v>91911.8</v>
      </c>
    </row>
    <row r="20" spans="1:6" ht="31.5" x14ac:dyDescent="0.25">
      <c r="A20" s="75">
        <v>3501630</v>
      </c>
      <c r="B20" s="76" t="s">
        <v>69</v>
      </c>
      <c r="C20" s="61">
        <f>'d8'!F57</f>
        <v>1368033.4</v>
      </c>
      <c r="D20">
        <v>1368033.4</v>
      </c>
      <c r="E20" s="79">
        <f t="shared" si="0"/>
        <v>0</v>
      </c>
      <c r="F20" s="80">
        <v>1368033.4</v>
      </c>
    </row>
    <row r="21" spans="1:6" ht="15.75" x14ac:dyDescent="0.25">
      <c r="A21" s="77">
        <v>3501640</v>
      </c>
      <c r="B21" s="68" t="s">
        <v>10</v>
      </c>
      <c r="C21" s="61">
        <f>'d8'!F9</f>
        <v>1300837.3999999999</v>
      </c>
      <c r="D21">
        <v>1300837.3999999999</v>
      </c>
      <c r="E21" s="79">
        <f t="shared" si="0"/>
        <v>0</v>
      </c>
      <c r="F21" s="80">
        <v>1300837.3999999999</v>
      </c>
    </row>
    <row r="22" spans="1:6" ht="15.75" x14ac:dyDescent="0.25">
      <c r="A22" s="77">
        <v>3501670</v>
      </c>
      <c r="B22" s="68" t="s">
        <v>32</v>
      </c>
      <c r="C22" s="61">
        <f>'d8'!F33+'d8'!F25</f>
        <v>766741</v>
      </c>
      <c r="D22">
        <v>766741</v>
      </c>
      <c r="E22" s="79">
        <f t="shared" si="0"/>
        <v>0</v>
      </c>
      <c r="F22" s="80">
        <v>766741</v>
      </c>
    </row>
    <row r="23" spans="1:6" ht="15.75" x14ac:dyDescent="0.25">
      <c r="A23" s="77">
        <v>3501690</v>
      </c>
      <c r="B23" s="71" t="s">
        <v>43</v>
      </c>
      <c r="C23" s="61">
        <f>'d8'!F32</f>
        <v>169725.1</v>
      </c>
      <c r="D23">
        <v>169725.1</v>
      </c>
      <c r="E23" s="79">
        <f t="shared" si="0"/>
        <v>0</v>
      </c>
      <c r="F23" s="80">
        <v>169725.1</v>
      </c>
    </row>
    <row r="24" spans="1:6" ht="15.75" x14ac:dyDescent="0.25">
      <c r="A24" s="64">
        <v>3511610</v>
      </c>
      <c r="B24" s="71" t="s">
        <v>37</v>
      </c>
      <c r="C24" s="61">
        <f>'d8'!F28+'d8'!F52</f>
        <v>313372.5</v>
      </c>
      <c r="D24">
        <v>313372.5</v>
      </c>
      <c r="E24" s="79">
        <f t="shared" si="0"/>
        <v>0</v>
      </c>
      <c r="F24" s="80">
        <v>313372.5</v>
      </c>
    </row>
    <row r="25" spans="1:6" ht="47.25" x14ac:dyDescent="0.25">
      <c r="A25" s="64">
        <v>3511640</v>
      </c>
      <c r="B25" s="68" t="s">
        <v>38</v>
      </c>
      <c r="C25" s="61">
        <f>'d8'!F53+'d8'!F29</f>
        <v>313372.5</v>
      </c>
      <c r="D25">
        <v>313372.5</v>
      </c>
      <c r="E25" s="79">
        <f t="shared" si="0"/>
        <v>0</v>
      </c>
      <c r="F25" s="80">
        <v>313372.5</v>
      </c>
    </row>
    <row r="26" spans="1:6" ht="31.5" x14ac:dyDescent="0.25">
      <c r="A26" s="94">
        <v>3511620</v>
      </c>
      <c r="B26" s="95" t="s">
        <v>110</v>
      </c>
      <c r="C26" s="82">
        <f>'d8'!F49+'d8'!F50+'d8'!F60+'d8'!F68</f>
        <v>1648476</v>
      </c>
      <c r="D26">
        <v>1748476</v>
      </c>
      <c r="E26" s="79">
        <f t="shared" si="0"/>
        <v>-100000</v>
      </c>
      <c r="F26" s="80">
        <v>1748476</v>
      </c>
    </row>
    <row r="27" spans="1:6" ht="47.25" x14ac:dyDescent="0.25">
      <c r="A27" s="94">
        <v>3511670</v>
      </c>
      <c r="B27" s="96" t="s">
        <v>111</v>
      </c>
      <c r="C27" s="82">
        <f>'d8'!F51+'d8'!F27</f>
        <v>1144663.7</v>
      </c>
      <c r="D27">
        <v>1144663.8</v>
      </c>
      <c r="E27" s="79">
        <f t="shared" si="0"/>
        <v>-0.10000000009313226</v>
      </c>
      <c r="F27" s="80">
        <v>1144663.8</v>
      </c>
    </row>
    <row r="28" spans="1:6" ht="31.5" x14ac:dyDescent="0.25">
      <c r="A28" s="94">
        <v>3901640</v>
      </c>
      <c r="B28" s="97" t="s">
        <v>26</v>
      </c>
      <c r="C28" s="82">
        <f>'d8'!F21</f>
        <v>30000</v>
      </c>
      <c r="D28">
        <v>30000</v>
      </c>
      <c r="E28" s="79">
        <f t="shared" si="0"/>
        <v>0</v>
      </c>
      <c r="F28" s="80">
        <v>30000</v>
      </c>
    </row>
    <row r="29" spans="1:6" ht="31.5" x14ac:dyDescent="0.25">
      <c r="A29" s="94">
        <v>3901650</v>
      </c>
      <c r="B29" s="97" t="s">
        <v>114</v>
      </c>
      <c r="C29" s="82">
        <f>'d8'!F76</f>
        <v>59412.5</v>
      </c>
      <c r="D29">
        <v>59412.5</v>
      </c>
      <c r="E29" s="79">
        <f t="shared" si="0"/>
        <v>0</v>
      </c>
      <c r="F29" s="80">
        <v>59412.5</v>
      </c>
    </row>
    <row r="30" spans="1:6" ht="15.75" x14ac:dyDescent="0.25">
      <c r="A30" s="94">
        <v>2201680</v>
      </c>
      <c r="B30" s="97" t="s">
        <v>28</v>
      </c>
      <c r="C30" s="82">
        <f>'d8'!F23</f>
        <v>150000</v>
      </c>
      <c r="D30">
        <v>150000</v>
      </c>
      <c r="E30" s="79">
        <f t="shared" si="0"/>
        <v>0</v>
      </c>
      <c r="F30" s="80">
        <v>150000</v>
      </c>
    </row>
    <row r="31" spans="1:6" ht="31.5" x14ac:dyDescent="0.25">
      <c r="A31" s="98">
        <v>2761610</v>
      </c>
      <c r="B31" s="97" t="s">
        <v>97</v>
      </c>
      <c r="C31" s="82">
        <f>'d8'!F40</f>
        <v>502680</v>
      </c>
      <c r="D31">
        <v>502680</v>
      </c>
      <c r="E31" s="79">
        <f t="shared" si="0"/>
        <v>0</v>
      </c>
      <c r="F31" s="80">
        <v>502680</v>
      </c>
    </row>
    <row r="32" spans="1:6" ht="15.75" x14ac:dyDescent="0.25">
      <c r="A32" s="98">
        <v>2751660</v>
      </c>
      <c r="B32" s="97" t="s">
        <v>99</v>
      </c>
      <c r="C32" s="82">
        <f>'d8'!F41+'d8'!F59</f>
        <v>88334.8</v>
      </c>
      <c r="D32">
        <v>88334.8</v>
      </c>
      <c r="E32" s="79">
        <f t="shared" si="0"/>
        <v>0</v>
      </c>
      <c r="F32" s="80">
        <v>88334.8</v>
      </c>
    </row>
    <row r="33" spans="1:6" ht="31.5" x14ac:dyDescent="0.25">
      <c r="A33" s="99">
        <v>1001220</v>
      </c>
      <c r="B33" s="100" t="s">
        <v>88</v>
      </c>
      <c r="C33" s="82">
        <f>'d8'!F72</f>
        <v>2430352.2000000002</v>
      </c>
      <c r="D33">
        <v>2430352.2000000002</v>
      </c>
      <c r="E33" s="79">
        <f t="shared" si="0"/>
        <v>0</v>
      </c>
      <c r="F33" s="80">
        <v>2430352.2000000002</v>
      </c>
    </row>
    <row r="34" spans="1:6" ht="15.75" x14ac:dyDescent="0.25">
      <c r="A34" s="101">
        <v>1002600</v>
      </c>
      <c r="B34" s="102" t="s">
        <v>75</v>
      </c>
      <c r="C34" s="103">
        <f>'d8'!F64</f>
        <v>6000</v>
      </c>
      <c r="D34">
        <v>6000</v>
      </c>
      <c r="E34" s="79">
        <f t="shared" si="0"/>
        <v>0</v>
      </c>
      <c r="F34" s="80">
        <v>6000</v>
      </c>
    </row>
    <row r="35" spans="1:6" ht="31.5" x14ac:dyDescent="0.25">
      <c r="A35" s="101">
        <v>3111610</v>
      </c>
      <c r="B35" s="100" t="s">
        <v>77</v>
      </c>
      <c r="C35" s="103">
        <f>'d8'!F65</f>
        <v>150000</v>
      </c>
      <c r="D35">
        <v>150000</v>
      </c>
      <c r="E35" s="79">
        <f t="shared" si="0"/>
        <v>0</v>
      </c>
      <c r="F35" s="80">
        <v>150000</v>
      </c>
    </row>
    <row r="36" spans="1:6" ht="31.5" x14ac:dyDescent="0.25">
      <c r="A36" s="99">
        <v>3111620</v>
      </c>
      <c r="B36" s="100" t="s">
        <v>85</v>
      </c>
      <c r="C36" s="82">
        <f>'d8'!F70</f>
        <v>28215</v>
      </c>
      <c r="D36">
        <v>28215</v>
      </c>
      <c r="E36" s="79">
        <f t="shared" si="0"/>
        <v>0</v>
      </c>
      <c r="F36" s="80">
        <v>28215</v>
      </c>
    </row>
    <row r="37" spans="1:6" ht="31.5" x14ac:dyDescent="0.25">
      <c r="A37" s="101">
        <v>3506610</v>
      </c>
      <c r="B37" s="104" t="s">
        <v>79</v>
      </c>
      <c r="C37" s="89">
        <f>'d8'!F66</f>
        <v>70000</v>
      </c>
      <c r="D37">
        <v>70000</v>
      </c>
      <c r="E37" s="79">
        <f t="shared" si="0"/>
        <v>0</v>
      </c>
      <c r="F37" s="80">
        <v>70000</v>
      </c>
    </row>
    <row r="38" spans="1:6" ht="15.75" x14ac:dyDescent="0.25">
      <c r="A38" s="99">
        <v>3901630</v>
      </c>
      <c r="B38" s="105" t="s">
        <v>92</v>
      </c>
      <c r="C38" s="103">
        <f>'d8'!F74</f>
        <v>150000</v>
      </c>
      <c r="D38">
        <v>150000</v>
      </c>
      <c r="E38" s="79">
        <f t="shared" si="0"/>
        <v>0</v>
      </c>
      <c r="F38" s="80">
        <v>150000</v>
      </c>
    </row>
    <row r="39" spans="1:6" ht="15.75" x14ac:dyDescent="0.25">
      <c r="A39" s="99">
        <v>1002150</v>
      </c>
      <c r="B39" s="88" t="s">
        <v>90</v>
      </c>
      <c r="C39" s="103">
        <f>'d8'!F73</f>
        <v>932818.1</v>
      </c>
      <c r="D39">
        <v>932818.1</v>
      </c>
      <c r="E39" s="79">
        <f t="shared" si="0"/>
        <v>0</v>
      </c>
      <c r="F39" s="80">
        <v>932818.1</v>
      </c>
    </row>
    <row r="40" spans="1:6" ht="15.75" x14ac:dyDescent="0.25">
      <c r="A40" s="87">
        <v>2751670</v>
      </c>
      <c r="B40" s="88" t="s">
        <v>116</v>
      </c>
      <c r="C40" s="106">
        <f>'d8'!F75</f>
        <v>100000</v>
      </c>
      <c r="D40">
        <v>932818.1</v>
      </c>
      <c r="E40" s="79">
        <f t="shared" ref="E40" si="1">C40-D40</f>
        <v>-832818.1</v>
      </c>
      <c r="F40" s="80">
        <v>932818.1</v>
      </c>
    </row>
    <row r="41" spans="1:6" ht="18.75" x14ac:dyDescent="0.25">
      <c r="A41" s="138"/>
      <c r="B41" s="139"/>
      <c r="C41" s="78">
        <f>C4+C5+C6+C8+C9+C10+C11+C12+C13+C14+C15+C16+C17+C18+C19+C20+C21+C22+C23+C24+C25+C26+C27+C28+C30+C31+C32+C33+C34+C35+C36+C37+C38+C39+C7+C29+C40</f>
        <v>25536937.300000004</v>
      </c>
      <c r="D41">
        <f>SUM(D4:D39)</f>
        <v>25536937.320000004</v>
      </c>
      <c r="E41" s="79">
        <f t="shared" si="0"/>
        <v>-1.9999999552965164E-2</v>
      </c>
      <c r="F41" s="80">
        <f>SUM(F4:F39)</f>
        <v>25536937.316800006</v>
      </c>
    </row>
    <row r="44" spans="1:6" x14ac:dyDescent="0.25">
      <c r="C44" s="79"/>
    </row>
  </sheetData>
  <mergeCells count="5">
    <mergeCell ref="A41:B41"/>
    <mergeCell ref="A1:C1"/>
    <mergeCell ref="A2:A3"/>
    <mergeCell ref="B2:B3"/>
    <mergeCell ref="C2:C3"/>
  </mergeCells>
  <pageMargins left="0.7" right="0.7" top="0.75" bottom="0.75" header="0.3" footer="0.3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3</vt:i4>
      </vt:variant>
    </vt:vector>
  </HeadingPairs>
  <TitlesOfParts>
    <vt:vector size="5" baseType="lpstr">
      <vt:lpstr>d8</vt:lpstr>
      <vt:lpstr>за КПКВК</vt:lpstr>
      <vt:lpstr>'d8'!Заголовки_для_друку</vt:lpstr>
      <vt:lpstr>'d8'!Область_друку</vt:lpstr>
      <vt:lpstr>'за КПКВК'!Область_друку</vt:lpstr>
    </vt:vector>
  </TitlesOfParts>
  <Company>Ministry of Finance of Ukraine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Никонорова Юлія Костянтинівна</dc:creator>
  <cp:lastModifiedBy>Нагорна Оксана Юріївна</cp:lastModifiedBy>
  <cp:lastPrinted>2021-09-12T12:27:17Z</cp:lastPrinted>
  <dcterms:created xsi:type="dcterms:W3CDTF">2021-08-31T06:56:52Z</dcterms:created>
  <dcterms:modified xsi:type="dcterms:W3CDTF">2021-09-13T06:04:04Z</dcterms:modified>
</cp:coreProperties>
</file>