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арценюк С К\MSK\2021\! БЮДЖЕТ 2022\2021-09-14_! ! ! ПРОЕКТ ДБУ 2022 КМУ\Стаття 38 БКУ\"/>
    </mc:Choice>
  </mc:AlternateContent>
  <bookViews>
    <workbookView xWindow="0" yWindow="0" windowWidth="23040" windowHeight="8856"/>
  </bookViews>
  <sheets>
    <sheet name="Розподіл по кодам" sheetId="2" r:id="rId1"/>
  </sheets>
  <definedNames>
    <definedName name="_xlnm.Print_Area" localSheetId="0">'Розподіл по кодам'!$A$1:$P$32</definedName>
  </definedNames>
  <calcPr calcId="162913"/>
</workbook>
</file>

<file path=xl/calcChain.xml><?xml version="1.0" encoding="utf-8"?>
<calcChain xmlns="http://schemas.openxmlformats.org/spreadsheetml/2006/main">
  <c r="N29" i="2" l="1"/>
  <c r="P29" i="2" s="1"/>
  <c r="L30" i="2"/>
  <c r="N35" i="2" s="1"/>
  <c r="M10" i="2" l="1"/>
  <c r="N10" i="2" s="1"/>
  <c r="M23" i="2"/>
  <c r="N23" i="2" s="1"/>
  <c r="M15" i="2"/>
  <c r="N15" i="2" s="1"/>
  <c r="M7" i="2"/>
  <c r="N7" i="2" s="1"/>
  <c r="M6" i="2"/>
  <c r="N6" i="2" s="1"/>
  <c r="M25" i="2"/>
  <c r="N25" i="2" s="1"/>
  <c r="M21" i="2"/>
  <c r="N21" i="2" s="1"/>
  <c r="M17" i="2"/>
  <c r="N17" i="2" s="1"/>
  <c r="M13" i="2"/>
  <c r="N13" i="2" s="1"/>
  <c r="M9" i="2"/>
  <c r="N9" i="2" s="1"/>
  <c r="M28" i="2"/>
  <c r="N28" i="2" s="1"/>
  <c r="M24" i="2"/>
  <c r="N24" i="2" s="1"/>
  <c r="M20" i="2"/>
  <c r="N20" i="2" s="1"/>
  <c r="M16" i="2"/>
  <c r="N16" i="2" s="1"/>
  <c r="M12" i="2"/>
  <c r="N12" i="2" s="1"/>
  <c r="M8" i="2"/>
  <c r="N8" i="2" s="1"/>
  <c r="M27" i="2"/>
  <c r="N27" i="2" s="1"/>
  <c r="M19" i="2"/>
  <c r="M11" i="2"/>
  <c r="N11" i="2" s="1"/>
  <c r="M5" i="2"/>
  <c r="N5" i="2" s="1"/>
  <c r="M26" i="2"/>
  <c r="N26" i="2" s="1"/>
  <c r="M22" i="2"/>
  <c r="N22" i="2" s="1"/>
  <c r="M18" i="2"/>
  <c r="N18" i="2" s="1"/>
  <c r="M14" i="2"/>
  <c r="N14" i="2" s="1"/>
  <c r="G30" i="2"/>
  <c r="I35" i="2" s="1"/>
  <c r="B30" i="2"/>
  <c r="D35" i="2" s="1"/>
  <c r="I29" i="2"/>
  <c r="D29" i="2"/>
  <c r="F29" i="2" s="1"/>
  <c r="P14" i="2" l="1"/>
  <c r="O14" i="2" s="1"/>
  <c r="P8" i="2"/>
  <c r="O8" i="2" s="1"/>
  <c r="P7" i="2"/>
  <c r="O7" i="2" s="1"/>
  <c r="P18" i="2"/>
  <c r="O18" i="2" s="1"/>
  <c r="P11" i="2"/>
  <c r="O11" i="2" s="1"/>
  <c r="P12" i="2"/>
  <c r="O12" i="2" s="1"/>
  <c r="P28" i="2"/>
  <c r="O28" i="2" s="1"/>
  <c r="P21" i="2"/>
  <c r="O21" i="2" s="1"/>
  <c r="P15" i="2"/>
  <c r="O15" i="2" s="1"/>
  <c r="P5" i="2"/>
  <c r="O5" i="2"/>
  <c r="P17" i="2"/>
  <c r="O17" i="2" s="1"/>
  <c r="P22" i="2"/>
  <c r="O22" i="2" s="1"/>
  <c r="P16" i="2"/>
  <c r="O16" i="2" s="1"/>
  <c r="P9" i="2"/>
  <c r="O9" i="2" s="1"/>
  <c r="P25" i="2"/>
  <c r="O25" i="2" s="1"/>
  <c r="P23" i="2"/>
  <c r="O23" i="2" s="1"/>
  <c r="P24" i="2"/>
  <c r="O24" i="2" s="1"/>
  <c r="P26" i="2"/>
  <c r="O26" i="2" s="1"/>
  <c r="P27" i="2"/>
  <c r="O27" i="2"/>
  <c r="P20" i="2"/>
  <c r="O20" i="2" s="1"/>
  <c r="P13" i="2"/>
  <c r="O13" i="2" s="1"/>
  <c r="P6" i="2"/>
  <c r="O6" i="2" s="1"/>
  <c r="P10" i="2"/>
  <c r="O10" i="2" s="1"/>
  <c r="K29" i="2"/>
  <c r="J29" i="2" s="1"/>
  <c r="C27" i="2"/>
  <c r="D27" i="2" s="1"/>
  <c r="F27" i="2" s="1"/>
  <c r="C16" i="2"/>
  <c r="M30" i="2"/>
  <c r="N19" i="2"/>
  <c r="C12" i="2"/>
  <c r="D12" i="2" s="1"/>
  <c r="C10" i="2"/>
  <c r="D10" i="2" s="1"/>
  <c r="C28" i="2"/>
  <c r="D28" i="2" s="1"/>
  <c r="F28" i="2" s="1"/>
  <c r="C20" i="2"/>
  <c r="D20" i="2" s="1"/>
  <c r="F20" i="2" s="1"/>
  <c r="C6" i="2"/>
  <c r="D6" i="2" s="1"/>
  <c r="C8" i="2"/>
  <c r="D8" i="2" s="1"/>
  <c r="C14" i="2"/>
  <c r="D14" i="2" s="1"/>
  <c r="C26" i="2"/>
  <c r="D26" i="2" s="1"/>
  <c r="F26" i="2" s="1"/>
  <c r="E26" i="2" s="1"/>
  <c r="H28" i="2"/>
  <c r="I28" i="2" s="1"/>
  <c r="J28" i="2" s="1"/>
  <c r="H5" i="2"/>
  <c r="I5" i="2" s="1"/>
  <c r="H13" i="2"/>
  <c r="I13" i="2" s="1"/>
  <c r="K13" i="2" s="1"/>
  <c r="H7" i="2"/>
  <c r="I7" i="2" s="1"/>
  <c r="K7" i="2" s="1"/>
  <c r="H17" i="2"/>
  <c r="I17" i="2" s="1"/>
  <c r="K17" i="2" s="1"/>
  <c r="H21" i="2"/>
  <c r="I21" i="2" s="1"/>
  <c r="K21" i="2" s="1"/>
  <c r="H11" i="2"/>
  <c r="I11" i="2" s="1"/>
  <c r="K11" i="2" s="1"/>
  <c r="H15" i="2"/>
  <c r="I15" i="2" s="1"/>
  <c r="K15" i="2" s="1"/>
  <c r="H19" i="2"/>
  <c r="H23" i="2"/>
  <c r="I23" i="2" s="1"/>
  <c r="K23" i="2" s="1"/>
  <c r="J23" i="2" s="1"/>
  <c r="H27" i="2"/>
  <c r="I27" i="2" s="1"/>
  <c r="J27" i="2" s="1"/>
  <c r="H9" i="2"/>
  <c r="I9" i="2" s="1"/>
  <c r="K9" i="2" s="1"/>
  <c r="H25" i="2"/>
  <c r="I25" i="2" s="1"/>
  <c r="K25" i="2" s="1"/>
  <c r="C18" i="2"/>
  <c r="D18" i="2" s="1"/>
  <c r="C24" i="2"/>
  <c r="D24" i="2" s="1"/>
  <c r="D16" i="2"/>
  <c r="F16" i="2" s="1"/>
  <c r="C22" i="2"/>
  <c r="D22" i="2" s="1"/>
  <c r="E29" i="2"/>
  <c r="C5" i="2"/>
  <c r="D5" i="2" s="1"/>
  <c r="H6" i="2"/>
  <c r="I6" i="2" s="1"/>
  <c r="C7" i="2"/>
  <c r="D7" i="2" s="1"/>
  <c r="H8" i="2"/>
  <c r="I8" i="2" s="1"/>
  <c r="C9" i="2"/>
  <c r="D9" i="2" s="1"/>
  <c r="H10" i="2"/>
  <c r="I10" i="2" s="1"/>
  <c r="C11" i="2"/>
  <c r="D11" i="2" s="1"/>
  <c r="H12" i="2"/>
  <c r="I12" i="2" s="1"/>
  <c r="C13" i="2"/>
  <c r="D13" i="2" s="1"/>
  <c r="H14" i="2"/>
  <c r="I14" i="2" s="1"/>
  <c r="C15" i="2"/>
  <c r="D15" i="2" s="1"/>
  <c r="H16" i="2"/>
  <c r="I16" i="2" s="1"/>
  <c r="C17" i="2"/>
  <c r="D17" i="2" s="1"/>
  <c r="F17" i="2" s="1"/>
  <c r="E17" i="2" s="1"/>
  <c r="H18" i="2"/>
  <c r="I18" i="2" s="1"/>
  <c r="C19" i="2"/>
  <c r="H20" i="2"/>
  <c r="I20" i="2" s="1"/>
  <c r="C21" i="2"/>
  <c r="D21" i="2" s="1"/>
  <c r="F21" i="2" s="1"/>
  <c r="H22" i="2"/>
  <c r="I22" i="2" s="1"/>
  <c r="C23" i="2"/>
  <c r="D23" i="2" s="1"/>
  <c r="H24" i="2"/>
  <c r="I24" i="2" s="1"/>
  <c r="C25" i="2"/>
  <c r="D25" i="2" s="1"/>
  <c r="H26" i="2"/>
  <c r="I26" i="2" s="1"/>
  <c r="E27" i="2" l="1"/>
  <c r="P19" i="2"/>
  <c r="O19" i="2" s="1"/>
  <c r="F14" i="2"/>
  <c r="E14" i="2" s="1"/>
  <c r="F8" i="2"/>
  <c r="E8" i="2" s="1"/>
  <c r="F10" i="2"/>
  <c r="E10" i="2" s="1"/>
  <c r="F6" i="2"/>
  <c r="E6" i="2" s="1"/>
  <c r="F12" i="2"/>
  <c r="E12" i="2" s="1"/>
  <c r="J17" i="2"/>
  <c r="J13" i="2"/>
  <c r="I19" i="2"/>
  <c r="J25" i="2"/>
  <c r="E28" i="2"/>
  <c r="E20" i="2"/>
  <c r="J7" i="2"/>
  <c r="J9" i="2"/>
  <c r="J15" i="2"/>
  <c r="J21" i="2"/>
  <c r="J11" i="2"/>
  <c r="F15" i="2"/>
  <c r="E15" i="2" s="1"/>
  <c r="F7" i="2"/>
  <c r="E7" i="2" s="1"/>
  <c r="F24" i="2"/>
  <c r="E24" i="2" s="1"/>
  <c r="K18" i="2"/>
  <c r="J18" i="2" s="1"/>
  <c r="K14" i="2"/>
  <c r="J14" i="2" s="1"/>
  <c r="K10" i="2"/>
  <c r="J10" i="2" s="1"/>
  <c r="K6" i="2"/>
  <c r="J6" i="2" s="1"/>
  <c r="E16" i="2"/>
  <c r="F18" i="2"/>
  <c r="E18" i="2" s="1"/>
  <c r="F23" i="2"/>
  <c r="E23" i="2" s="1"/>
  <c r="K22" i="2"/>
  <c r="J22" i="2" s="1"/>
  <c r="E21" i="2"/>
  <c r="F13" i="2"/>
  <c r="E13" i="2" s="1"/>
  <c r="F9" i="2"/>
  <c r="E9" i="2" s="1"/>
  <c r="F5" i="2"/>
  <c r="E5" i="2" s="1"/>
  <c r="F11" i="2"/>
  <c r="E11" i="2" s="1"/>
  <c r="F22" i="2"/>
  <c r="E22" i="2" s="1"/>
  <c r="K26" i="2"/>
  <c r="J26" i="2" s="1"/>
  <c r="F25" i="2"/>
  <c r="E25" i="2" s="1"/>
  <c r="K24" i="2"/>
  <c r="J24" i="2" s="1"/>
  <c r="K20" i="2"/>
  <c r="J20" i="2" s="1"/>
  <c r="K16" i="2"/>
  <c r="J16" i="2" s="1"/>
  <c r="K12" i="2"/>
  <c r="J12" i="2" s="1"/>
  <c r="K8" i="2"/>
  <c r="J8" i="2" s="1"/>
  <c r="K5" i="2"/>
  <c r="J5" i="2" s="1"/>
  <c r="H30" i="2"/>
  <c r="C30" i="2"/>
  <c r="I30" i="2" l="1"/>
  <c r="K19" i="2"/>
  <c r="K30" i="2" s="1"/>
  <c r="P30" i="2"/>
  <c r="D19" i="2"/>
  <c r="F19" i="2" l="1"/>
  <c r="F30" i="2" s="1"/>
  <c r="D30" i="2"/>
  <c r="J19" i="2"/>
  <c r="J30" i="2" s="1"/>
  <c r="O30" i="2"/>
  <c r="N30" i="2"/>
  <c r="E19" i="2" l="1"/>
  <c r="E30" i="2"/>
</calcChain>
</file>

<file path=xl/sharedStrings.xml><?xml version="1.0" encoding="utf-8"?>
<sst xmlns="http://schemas.openxmlformats.org/spreadsheetml/2006/main" count="48" uniqueCount="42">
  <si>
    <t xml:space="preserve">тис. грн. </t>
  </si>
  <si>
    <t xml:space="preserve">Регіон (область) </t>
  </si>
  <si>
    <t>Розподіл фінансових ресурсів за протяжністю (згідно вимог Закону), %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</si>
  <si>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</si>
  <si>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</si>
  <si>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</si>
  <si>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</si>
  <si>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</si>
  <si>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</si>
  <si>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</si>
  <si>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</si>
  <si>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</si>
  <si>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</si>
  <si>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</si>
  <si>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</si>
  <si>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</si>
  <si>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</si>
  <si>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</si>
  <si>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</si>
  <si>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</si>
  <si>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</si>
  <si>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</si>
  <si>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</si>
  <si>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</si>
  <si>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</si>
  <si>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</si>
  <si>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</si>
  <si>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м.Київ</t>
  </si>
  <si>
    <t>РАЗОМ</t>
  </si>
  <si>
    <t>Категорія дороги</t>
  </si>
  <si>
    <t>Середньорічна добова  інтенсивність руху, транспортних одиниць на добу</t>
  </si>
  <si>
    <t>15 000 *</t>
  </si>
  <si>
    <t xml:space="preserve">Розрахунок розподілу обсягу субвенції 
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</si>
  <si>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Орієнтовний обсяг субвенції на 2022 рік</t>
  </si>
  <si>
    <t>Обсяг 35% коштів від суми доходів державного дорожнього фонду, сформованих за рахунок джерел, визначених пунктом 1 частини другої статті 24-2 Бюджетного кодексу України, за виключенням коштів, що спрямовуються за напрямом, визначеним пунктом 3 частини третьої цієї статті</t>
  </si>
  <si>
    <t>КПКВ 2620</t>
  </si>
  <si>
    <t>КПКВ 3220</t>
  </si>
  <si>
    <t>Прогнозна протяжність доріг місцевого значення станом на 01.01.2022, км</t>
  </si>
  <si>
    <t>Орієнтовний обсяг субвенції на 2023 рік</t>
  </si>
  <si>
    <t>Орієнтовний обсяг субвенції на 2024 рік</t>
  </si>
  <si>
    <t>Протяжність доріг місцевого значення станом на 01.01.2021, км</t>
  </si>
  <si>
    <t>Прогнозна протяжність доріг місцевого значення станом на 01.01.2023,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</si>
</sst>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"/>
    <numFmt numFmtId="166" formatCode="_-* #,##0.00\ _г_р_н_._-;\-* #,##0.00\ _г_р_н_._-;_-* &quot;-&quot;??\ _г_р_н_._-;_-@_-"/>
    <numFmt numFmtId="167" formatCode="#,##0.0####"/>
    <numFmt numFmtId="168" formatCode="#,##0.0###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1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1" applyFont="1"/>
    <xf numFmtId="0" fontId="2" fillId="0" borderId="1" xfId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/>
    <xf numFmtId="167" fontId="13" fillId="2" borderId="1" xfId="0" applyNumberFormat="1" applyFont="1" applyFill="1" applyBorder="1" applyAlignment="1">
      <alignment horizontal="right" vertical="center" wrapText="1"/>
    </xf>
    <xf numFmtId="167" fontId="13" fillId="0" borderId="1" xfId="0" applyNumberFormat="1" applyFont="1" applyBorder="1" applyAlignment="1">
      <alignment horizontal="right" vertical="center" wrapText="1"/>
    </xf>
    <xf numFmtId="167" fontId="3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right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right" vertical="center" wrapText="1"/>
    </xf>
    <xf numFmtId="167" fontId="2" fillId="0" borderId="1" xfId="0" applyNumberFormat="1" applyFont="1" applyBorder="1" applyAlignment="1">
      <alignment horizontal="right" vertical="center" wrapText="1"/>
    </xf>
    <xf numFmtId="168" fontId="11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7" fontId="14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/>
    <xf numFmtId="167" fontId="15" fillId="0" borderId="1" xfId="0" applyNumberFormat="1" applyFont="1" applyBorder="1"/>
    <xf numFmtId="167" fontId="14" fillId="2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7" fontId="16" fillId="0" borderId="1" xfId="0" applyNumberFormat="1" applyFont="1" applyBorder="1"/>
    <xf numFmtId="167" fontId="4" fillId="0" borderId="1" xfId="0" applyNumberFormat="1" applyFont="1" applyBorder="1" applyAlignment="1">
      <alignment horizontal="center" vertical="center" wrapText="1"/>
    </xf>
    <xf numFmtId="167" fontId="16" fillId="2" borderId="1" xfId="0" applyNumberFormat="1" applyFont="1" applyFill="1" applyBorder="1" applyAlignment="1">
      <alignment horizontal="right" vertical="center" wrapText="1"/>
    </xf>
    <xf numFmtId="167" fontId="16" fillId="0" borderId="1" xfId="0" applyNumberFormat="1" applyFont="1" applyBorder="1" applyAlignment="1">
      <alignment horizontal="right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0">
    <cellStyle name="Звичайний" xfId="0" builtinId="0"/>
    <cellStyle name="Звичайний 2" xfId="2"/>
    <cellStyle name="Звичайний 2 2" xfId="3"/>
    <cellStyle name="Звичайний 3" xfId="1"/>
    <cellStyle name="Обычный 2" xfId="4"/>
    <cellStyle name="Обычный 2 2" xfId="5"/>
    <cellStyle name="Обычный 3" xfId="6"/>
    <cellStyle name="Обычный 4" xfId="7"/>
    <cellStyle name="Процентный 2" xfId="8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tabSelected="1" view="pageBreakPreview" zoomScale="60" zoomScaleNormal="5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R6" sqref="R6"/>
    </sheetView>
  </sheetViews>
  <sheetFormatPr defaultRowHeight="14.4" x14ac:dyDescent="0.3"/>
  <cols>
    <col min="1" max="1" width="29.44140625" customWidth="1"/>
    <col min="2" max="2" width="15.44140625" customWidth="1"/>
    <col min="3" max="3" width="14.44140625" customWidth="1"/>
    <col min="4" max="4" width="14.109375" customWidth="1"/>
    <col min="5" max="5" width="12.88671875" bestFit="1" customWidth="1"/>
    <col min="6" max="6" width="14.21875" bestFit="1" customWidth="1"/>
    <col min="7" max="7" width="16" customWidth="1"/>
    <col min="8" max="8" width="14" customWidth="1"/>
    <col min="9" max="9" width="14.33203125" customWidth="1"/>
    <col min="10" max="10" width="12.88671875" bestFit="1" customWidth="1"/>
    <col min="11" max="11" width="13.5546875" customWidth="1"/>
    <col min="12" max="12" width="16" customWidth="1"/>
    <col min="13" max="13" width="14.109375" customWidth="1"/>
    <col min="14" max="14" width="14.44140625" customWidth="1"/>
    <col min="15" max="15" width="12.88671875" bestFit="1" customWidth="1"/>
    <col min="16" max="16" width="14.21875" bestFit="1" customWidth="1"/>
  </cols>
  <sheetData>
    <row r="1" spans="1:16" ht="73.2" customHeight="1" x14ac:dyDescent="0.4">
      <c r="A1" s="39" t="s">
        <v>32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6" x14ac:dyDescent="0.3">
      <c r="N2" t="s">
        <v>0</v>
      </c>
    </row>
    <row r="3" spans="1:16" ht="48.6" customHeight="1" x14ac:dyDescent="0.3">
      <c r="A3" s="41" t="s">
        <v>1</v>
      </c>
      <c r="B3" s="41" t="s">
        <v>40</v>
      </c>
      <c r="C3" s="41" t="s">
        <v>2</v>
      </c>
      <c r="D3" s="36" t="s">
        <v>33</v>
      </c>
      <c r="E3" s="7" t="s">
        <v>35</v>
      </c>
      <c r="F3" s="7" t="s">
        <v>36</v>
      </c>
      <c r="G3" s="41" t="s">
        <v>37</v>
      </c>
      <c r="H3" s="41" t="s">
        <v>2</v>
      </c>
      <c r="I3" s="36" t="s">
        <v>38</v>
      </c>
      <c r="J3" s="7" t="s">
        <v>35</v>
      </c>
      <c r="K3" s="7" t="s">
        <v>36</v>
      </c>
      <c r="L3" s="41" t="s">
        <v>41</v>
      </c>
      <c r="M3" s="41" t="s">
        <v>2</v>
      </c>
      <c r="N3" s="36" t="s">
        <v>39</v>
      </c>
      <c r="O3" s="7" t="s">
        <v>35</v>
      </c>
      <c r="P3" s="7" t="s">
        <v>36</v>
      </c>
    </row>
    <row r="4" spans="1:16" ht="45.6" customHeight="1" x14ac:dyDescent="0.3">
      <c r="A4" s="42"/>
      <c r="B4" s="42"/>
      <c r="C4" s="42"/>
      <c r="D4" s="37"/>
      <c r="E4" s="8"/>
      <c r="F4" s="8"/>
      <c r="G4" s="42"/>
      <c r="H4" s="42"/>
      <c r="I4" s="37"/>
      <c r="J4" s="8"/>
      <c r="K4" s="8"/>
      <c r="L4" s="42"/>
      <c r="M4" s="42"/>
      <c r="N4" s="37"/>
      <c r="O4" s="8"/>
      <c r="P4" s="8"/>
    </row>
    <row r="5" spans="1:16" ht="15.6" x14ac:dyDescent="0.3">
      <c r="A5" s="2" t="s">
        <v>3</v>
      </c>
      <c r="B5" s="28">
        <v>7520.6</v>
      </c>
      <c r="C5" s="19">
        <f>B5/$B$30*90</f>
        <v>5.6831112215699182</v>
      </c>
      <c r="D5" s="24">
        <f>ROUND(D$31*$C5/100,1)</f>
        <v>1315150.8999999999</v>
      </c>
      <c r="E5" s="10">
        <f>D5-F5</f>
        <v>263030.19999999995</v>
      </c>
      <c r="F5" s="10">
        <f t="shared" ref="F5:F27" si="0">ROUND(D5*80%,1)</f>
        <v>1052120.7</v>
      </c>
      <c r="G5" s="9">
        <v>7715.9</v>
      </c>
      <c r="H5" s="22">
        <f>G5/$G$30*90</f>
        <v>5.8154059506432754</v>
      </c>
      <c r="I5" s="24">
        <f>ROUND(I$31*$H5/100,1)</f>
        <v>1368368</v>
      </c>
      <c r="J5" s="11">
        <f t="shared" ref="J5:J29" si="1">I5-K5</f>
        <v>273673.60000000009</v>
      </c>
      <c r="K5" s="12">
        <f t="shared" ref="K5:K26" si="2">ROUND(I5*80%,1)</f>
        <v>1094694.3999999999</v>
      </c>
      <c r="L5" s="9">
        <v>7715.9</v>
      </c>
      <c r="M5" s="26">
        <f>L5/L30*90</f>
        <v>5.8139842517048086</v>
      </c>
      <c r="N5" s="24">
        <f>ROUND(N$31*$M5/100,1)</f>
        <v>1352556.9</v>
      </c>
      <c r="O5" s="11">
        <f t="shared" ref="O5:O28" si="3">N5-P5</f>
        <v>270511.39999999991</v>
      </c>
      <c r="P5" s="12">
        <f t="shared" ref="P5:P28" si="4">ROUND(N5*80%,1)</f>
        <v>1082045.5</v>
      </c>
    </row>
    <row r="6" spans="1:16" ht="15.6" x14ac:dyDescent="0.3">
      <c r="A6" s="2" t="s">
        <v>4</v>
      </c>
      <c r="B6" s="29">
        <v>4399.6000000000004</v>
      </c>
      <c r="C6" s="19">
        <f t="shared" ref="C6:C28" si="5">B6/$B$30*90</f>
        <v>3.3246570925749288</v>
      </c>
      <c r="D6" s="24">
        <f t="shared" ref="D6:D18" si="6">ROUND(D$31*$C6/100,1)</f>
        <v>769371.8</v>
      </c>
      <c r="E6" s="10">
        <f t="shared" ref="E6:E14" si="7">D6-F6</f>
        <v>153874.40000000002</v>
      </c>
      <c r="F6" s="10">
        <f t="shared" si="0"/>
        <v>615497.4</v>
      </c>
      <c r="G6" s="5">
        <v>4399.6000000000004</v>
      </c>
      <c r="H6" s="22">
        <f t="shared" ref="H6:H28" si="8">G6/$G$30*90</f>
        <v>3.3159398152451631</v>
      </c>
      <c r="I6" s="24">
        <f t="shared" ref="I6:I18" si="9">ROUND(I$31*$H6/100,1)</f>
        <v>780242.3</v>
      </c>
      <c r="J6" s="11">
        <f t="shared" si="1"/>
        <v>156048.5</v>
      </c>
      <c r="K6" s="12">
        <f t="shared" si="2"/>
        <v>624193.80000000005</v>
      </c>
      <c r="L6" s="5">
        <v>4399.6000000000004</v>
      </c>
      <c r="M6" s="26">
        <f>L6/$L$30*90</f>
        <v>3.3151291636491509</v>
      </c>
      <c r="N6" s="24">
        <f t="shared" ref="N6:N29" si="10">ROUND(N$31*$M6/100,1)</f>
        <v>771226.9</v>
      </c>
      <c r="O6" s="11">
        <f t="shared" si="3"/>
        <v>154245.40000000002</v>
      </c>
      <c r="P6" s="12">
        <f t="shared" si="4"/>
        <v>616981.5</v>
      </c>
    </row>
    <row r="7" spans="1:16" ht="15.6" x14ac:dyDescent="0.3">
      <c r="A7" s="2" t="s">
        <v>5</v>
      </c>
      <c r="B7" s="29">
        <v>6369</v>
      </c>
      <c r="C7" s="19">
        <f t="shared" si="5"/>
        <v>4.8128786759272932</v>
      </c>
      <c r="D7" s="24">
        <f t="shared" si="6"/>
        <v>1113767</v>
      </c>
      <c r="E7" s="10">
        <f t="shared" si="7"/>
        <v>222753.40000000002</v>
      </c>
      <c r="F7" s="10">
        <f t="shared" si="0"/>
        <v>891013.6</v>
      </c>
      <c r="G7" s="5">
        <v>6369</v>
      </c>
      <c r="H7" s="22">
        <f t="shared" si="8"/>
        <v>4.8002592697737168</v>
      </c>
      <c r="I7" s="24">
        <f t="shared" si="9"/>
        <v>1129503.3999999999</v>
      </c>
      <c r="J7" s="11">
        <f t="shared" si="1"/>
        <v>225900.69999999995</v>
      </c>
      <c r="K7" s="12">
        <f t="shared" si="2"/>
        <v>903602.7</v>
      </c>
      <c r="L7" s="5">
        <v>6369</v>
      </c>
      <c r="M7" s="26">
        <f t="shared" ref="M7:M28" si="11">L7/$L$30*90</f>
        <v>4.7990857449044091</v>
      </c>
      <c r="N7" s="24">
        <f t="shared" si="10"/>
        <v>1116452.3999999999</v>
      </c>
      <c r="O7" s="11">
        <f t="shared" si="3"/>
        <v>223290.49999999988</v>
      </c>
      <c r="P7" s="12">
        <f t="shared" si="4"/>
        <v>893161.9</v>
      </c>
    </row>
    <row r="8" spans="1:16" ht="15.6" x14ac:dyDescent="0.3">
      <c r="A8" s="2" t="s">
        <v>6</v>
      </c>
      <c r="B8" s="28">
        <v>6210.2</v>
      </c>
      <c r="C8" s="19">
        <f t="shared" si="5"/>
        <v>4.692877869876539</v>
      </c>
      <c r="D8" s="24">
        <f t="shared" si="6"/>
        <v>1085997.1000000001</v>
      </c>
      <c r="E8" s="10">
        <f t="shared" si="7"/>
        <v>217199.40000000014</v>
      </c>
      <c r="F8" s="10">
        <f t="shared" si="0"/>
        <v>868797.7</v>
      </c>
      <c r="G8" s="5">
        <v>6213</v>
      </c>
      <c r="H8" s="22">
        <f t="shared" si="8"/>
        <v>4.6826834421579688</v>
      </c>
      <c r="I8" s="24">
        <f t="shared" si="9"/>
        <v>1101837.8</v>
      </c>
      <c r="J8" s="11">
        <f t="shared" si="1"/>
        <v>220367.60000000009</v>
      </c>
      <c r="K8" s="12">
        <f t="shared" si="2"/>
        <v>881470.2</v>
      </c>
      <c r="L8" s="5">
        <v>6213</v>
      </c>
      <c r="M8" s="26">
        <f t="shared" si="11"/>
        <v>4.6815386611856011</v>
      </c>
      <c r="N8" s="24">
        <f t="shared" si="10"/>
        <v>1089106.3999999999</v>
      </c>
      <c r="O8" s="11">
        <f t="shared" si="3"/>
        <v>217821.29999999993</v>
      </c>
      <c r="P8" s="12">
        <f t="shared" si="4"/>
        <v>871285.1</v>
      </c>
    </row>
    <row r="9" spans="1:16" ht="15.6" x14ac:dyDescent="0.3">
      <c r="A9" s="2" t="s">
        <v>7</v>
      </c>
      <c r="B9" s="29">
        <v>6941.5</v>
      </c>
      <c r="C9" s="19">
        <f t="shared" si="5"/>
        <v>5.2455012292273997</v>
      </c>
      <c r="D9" s="24">
        <f t="shared" si="6"/>
        <v>1213881.8</v>
      </c>
      <c r="E9" s="10">
        <f t="shared" si="7"/>
        <v>242776.40000000002</v>
      </c>
      <c r="F9" s="10">
        <f t="shared" si="0"/>
        <v>971105.4</v>
      </c>
      <c r="G9" s="5">
        <v>6941.5</v>
      </c>
      <c r="H9" s="22">
        <f t="shared" si="8"/>
        <v>5.2317474832994586</v>
      </c>
      <c r="I9" s="24">
        <f t="shared" si="9"/>
        <v>1231032.8</v>
      </c>
      <c r="J9" s="11">
        <f t="shared" si="1"/>
        <v>246206.60000000009</v>
      </c>
      <c r="K9" s="12">
        <f t="shared" si="2"/>
        <v>984826.2</v>
      </c>
      <c r="L9" s="5">
        <v>6941.5</v>
      </c>
      <c r="M9" s="26">
        <f t="shared" si="11"/>
        <v>5.230468472013496</v>
      </c>
      <c r="N9" s="24">
        <f t="shared" si="10"/>
        <v>1216808.7</v>
      </c>
      <c r="O9" s="11">
        <f t="shared" si="3"/>
        <v>243361.69999999995</v>
      </c>
      <c r="P9" s="12">
        <f t="shared" si="4"/>
        <v>973447</v>
      </c>
    </row>
    <row r="10" spans="1:16" ht="15.6" x14ac:dyDescent="0.3">
      <c r="A10" s="2" t="s">
        <v>8</v>
      </c>
      <c r="B10" s="29">
        <v>2424.6999999999998</v>
      </c>
      <c r="C10" s="19">
        <f t="shared" si="5"/>
        <v>1.8322793100205539</v>
      </c>
      <c r="D10" s="24">
        <f t="shared" si="6"/>
        <v>424014.9</v>
      </c>
      <c r="E10" s="10">
        <f t="shared" si="7"/>
        <v>84803</v>
      </c>
      <c r="F10" s="10">
        <f t="shared" si="0"/>
        <v>339211.9</v>
      </c>
      <c r="G10" s="5">
        <v>2378.4</v>
      </c>
      <c r="H10" s="22">
        <f t="shared" si="8"/>
        <v>1.79257915641856</v>
      </c>
      <c r="I10" s="24">
        <f t="shared" si="9"/>
        <v>421794.8</v>
      </c>
      <c r="J10" s="11">
        <f t="shared" si="1"/>
        <v>84359</v>
      </c>
      <c r="K10" s="12">
        <f t="shared" si="2"/>
        <v>337435.8</v>
      </c>
      <c r="L10" s="5">
        <v>2378.4</v>
      </c>
      <c r="M10" s="26">
        <f t="shared" si="11"/>
        <v>1.792140922543672</v>
      </c>
      <c r="N10" s="24">
        <f t="shared" si="10"/>
        <v>416921.1</v>
      </c>
      <c r="O10" s="11">
        <f t="shared" si="3"/>
        <v>83384.199999999953</v>
      </c>
      <c r="P10" s="12">
        <f t="shared" si="4"/>
        <v>333536.90000000002</v>
      </c>
    </row>
    <row r="11" spans="1:16" ht="15.6" x14ac:dyDescent="0.3">
      <c r="A11" s="2" t="s">
        <v>9</v>
      </c>
      <c r="B11" s="29">
        <v>5357.8</v>
      </c>
      <c r="C11" s="19">
        <f t="shared" si="5"/>
        <v>4.0487425608232464</v>
      </c>
      <c r="D11" s="24">
        <f t="shared" si="6"/>
        <v>936935.3</v>
      </c>
      <c r="E11" s="10">
        <f t="shared" si="7"/>
        <v>187387.10000000009</v>
      </c>
      <c r="F11" s="10">
        <f t="shared" si="0"/>
        <v>749548.2</v>
      </c>
      <c r="G11" s="5">
        <v>5357.8</v>
      </c>
      <c r="H11" s="22">
        <f t="shared" si="8"/>
        <v>4.0381267256388167</v>
      </c>
      <c r="I11" s="24">
        <f t="shared" si="9"/>
        <v>950173.3</v>
      </c>
      <c r="J11" s="11">
        <f t="shared" si="1"/>
        <v>190034.70000000007</v>
      </c>
      <c r="K11" s="12">
        <f t="shared" si="2"/>
        <v>760138.6</v>
      </c>
      <c r="L11" s="5">
        <v>5357.8</v>
      </c>
      <c r="M11" s="26">
        <f t="shared" si="11"/>
        <v>4.037139520183521</v>
      </c>
      <c r="N11" s="24">
        <f t="shared" si="10"/>
        <v>939194.3</v>
      </c>
      <c r="O11" s="11">
        <f t="shared" si="3"/>
        <v>187838.90000000002</v>
      </c>
      <c r="P11" s="12">
        <f t="shared" si="4"/>
        <v>751355.4</v>
      </c>
    </row>
    <row r="12" spans="1:16" ht="15.6" x14ac:dyDescent="0.3">
      <c r="A12" s="2" t="s">
        <v>10</v>
      </c>
      <c r="B12" s="29">
        <v>3117.5</v>
      </c>
      <c r="C12" s="19">
        <f t="shared" si="5"/>
        <v>2.355809274957346</v>
      </c>
      <c r="D12" s="24">
        <f t="shared" si="6"/>
        <v>545167</v>
      </c>
      <c r="E12" s="10">
        <f t="shared" si="7"/>
        <v>109033.40000000002</v>
      </c>
      <c r="F12" s="10">
        <f t="shared" si="0"/>
        <v>436133.6</v>
      </c>
      <c r="G12" s="5">
        <v>3125.6</v>
      </c>
      <c r="H12" s="22">
        <f t="shared" si="8"/>
        <v>2.355737223049887</v>
      </c>
      <c r="I12" s="24">
        <f t="shared" si="9"/>
        <v>554306.19999999995</v>
      </c>
      <c r="J12" s="11">
        <f t="shared" si="1"/>
        <v>110861.19999999995</v>
      </c>
      <c r="K12" s="12">
        <f t="shared" si="2"/>
        <v>443445</v>
      </c>
      <c r="L12" s="5">
        <v>3132.6</v>
      </c>
      <c r="M12" s="26">
        <f t="shared" si="11"/>
        <v>2.3604358619072934</v>
      </c>
      <c r="N12" s="24">
        <f t="shared" si="10"/>
        <v>549128.4</v>
      </c>
      <c r="O12" s="11">
        <f t="shared" si="3"/>
        <v>109825.70000000001</v>
      </c>
      <c r="P12" s="12">
        <f t="shared" si="4"/>
        <v>439302.7</v>
      </c>
    </row>
    <row r="13" spans="1:16" ht="15.6" x14ac:dyDescent="0.3">
      <c r="A13" s="2" t="s">
        <v>11</v>
      </c>
      <c r="B13" s="29">
        <v>6375.5</v>
      </c>
      <c r="C13" s="19">
        <f t="shared" si="5"/>
        <v>4.8177905477114873</v>
      </c>
      <c r="D13" s="24">
        <f t="shared" si="6"/>
        <v>1114903.6000000001</v>
      </c>
      <c r="E13" s="10">
        <f t="shared" si="7"/>
        <v>222980.70000000007</v>
      </c>
      <c r="F13" s="10">
        <f t="shared" si="0"/>
        <v>891922.9</v>
      </c>
      <c r="G13" s="5">
        <v>6380.8</v>
      </c>
      <c r="H13" s="22">
        <f t="shared" si="8"/>
        <v>4.8091528259651648</v>
      </c>
      <c r="I13" s="24">
        <f t="shared" si="9"/>
        <v>1131596.1000000001</v>
      </c>
      <c r="J13" s="11">
        <f t="shared" si="1"/>
        <v>226319.20000000007</v>
      </c>
      <c r="K13" s="12">
        <f t="shared" si="2"/>
        <v>905276.9</v>
      </c>
      <c r="L13" s="5">
        <v>6380.8</v>
      </c>
      <c r="M13" s="26">
        <f t="shared" si="11"/>
        <v>4.8079771268780114</v>
      </c>
      <c r="N13" s="24">
        <f t="shared" si="10"/>
        <v>1118520.8999999999</v>
      </c>
      <c r="O13" s="11">
        <f t="shared" si="3"/>
        <v>223704.19999999995</v>
      </c>
      <c r="P13" s="12">
        <f t="shared" si="4"/>
        <v>894816.7</v>
      </c>
    </row>
    <row r="14" spans="1:16" ht="15.6" x14ac:dyDescent="0.3">
      <c r="A14" s="2" t="s">
        <v>12</v>
      </c>
      <c r="B14" s="29">
        <v>4274.3</v>
      </c>
      <c r="C14" s="19">
        <f t="shared" si="5"/>
        <v>3.2299713180273248</v>
      </c>
      <c r="D14" s="24">
        <f t="shared" si="6"/>
        <v>747460.2</v>
      </c>
      <c r="E14" s="10">
        <f t="shared" si="7"/>
        <v>149492</v>
      </c>
      <c r="F14" s="10">
        <f t="shared" si="0"/>
        <v>597968.19999999995</v>
      </c>
      <c r="G14" s="5">
        <v>4318.8999999999996</v>
      </c>
      <c r="H14" s="22">
        <f t="shared" si="8"/>
        <v>3.2551169351900935</v>
      </c>
      <c r="I14" s="24">
        <f t="shared" si="9"/>
        <v>765930.7</v>
      </c>
      <c r="J14" s="11">
        <f t="shared" si="1"/>
        <v>153186.09999999998</v>
      </c>
      <c r="K14" s="12">
        <f t="shared" si="2"/>
        <v>612744.6</v>
      </c>
      <c r="L14" s="5">
        <v>4318.8999999999996</v>
      </c>
      <c r="M14" s="26">
        <f t="shared" si="11"/>
        <v>3.2543211530330742</v>
      </c>
      <c r="N14" s="24">
        <f t="shared" si="10"/>
        <v>757080.6</v>
      </c>
      <c r="O14" s="11">
        <f t="shared" si="3"/>
        <v>151416.09999999998</v>
      </c>
      <c r="P14" s="12">
        <f t="shared" si="4"/>
        <v>605664.5</v>
      </c>
    </row>
    <row r="15" spans="1:16" ht="15.6" x14ac:dyDescent="0.3">
      <c r="A15" s="2" t="s">
        <v>13</v>
      </c>
      <c r="B15" s="28">
        <v>3938.4</v>
      </c>
      <c r="C15" s="19">
        <f t="shared" si="5"/>
        <v>2.9761408976718569</v>
      </c>
      <c r="D15" s="24">
        <f t="shared" si="6"/>
        <v>688720.3</v>
      </c>
      <c r="E15" s="10">
        <f t="shared" ref="E15:E29" si="12">D15-F15</f>
        <v>137744.10000000009</v>
      </c>
      <c r="F15" s="10">
        <f t="shared" si="0"/>
        <v>550976.19999999995</v>
      </c>
      <c r="G15" s="5">
        <v>3938.4</v>
      </c>
      <c r="H15" s="22">
        <f t="shared" si="8"/>
        <v>2.9683374325760408</v>
      </c>
      <c r="I15" s="24">
        <f t="shared" si="9"/>
        <v>698451.3</v>
      </c>
      <c r="J15" s="11">
        <f t="shared" si="1"/>
        <v>139690.30000000005</v>
      </c>
      <c r="K15" s="12">
        <f t="shared" si="2"/>
        <v>558761</v>
      </c>
      <c r="L15" s="5">
        <v>3938.4</v>
      </c>
      <c r="M15" s="26">
        <f t="shared" si="11"/>
        <v>2.9676117597317515</v>
      </c>
      <c r="N15" s="24">
        <f t="shared" si="10"/>
        <v>690380.9</v>
      </c>
      <c r="O15" s="11">
        <f t="shared" si="3"/>
        <v>138076.20000000007</v>
      </c>
      <c r="P15" s="12">
        <f t="shared" si="4"/>
        <v>552304.69999999995</v>
      </c>
    </row>
    <row r="16" spans="1:16" ht="15.6" x14ac:dyDescent="0.3">
      <c r="A16" s="2" t="s">
        <v>14</v>
      </c>
      <c r="B16" s="28">
        <v>6508.8</v>
      </c>
      <c r="C16" s="19">
        <f>B16/$B$30*90</f>
        <v>4.9185217029165598</v>
      </c>
      <c r="D16" s="25">
        <f t="shared" si="6"/>
        <v>1138214.2</v>
      </c>
      <c r="E16" s="10">
        <f t="shared" si="12"/>
        <v>227642.79999999993</v>
      </c>
      <c r="F16" s="10">
        <f>ROUND(D16*80%,1)</f>
        <v>910571.4</v>
      </c>
      <c r="G16" s="5">
        <v>6527.4</v>
      </c>
      <c r="H16" s="22">
        <f t="shared" si="8"/>
        <v>4.9196439562758609</v>
      </c>
      <c r="I16" s="24">
        <f t="shared" si="9"/>
        <v>1157594.7</v>
      </c>
      <c r="J16" s="11">
        <f t="shared" si="1"/>
        <v>231518.89999999991</v>
      </c>
      <c r="K16" s="12">
        <f t="shared" si="2"/>
        <v>926075.8</v>
      </c>
      <c r="L16" s="5">
        <v>6532.4</v>
      </c>
      <c r="M16" s="26">
        <f t="shared" si="11"/>
        <v>4.9222087800303909</v>
      </c>
      <c r="N16" s="24">
        <f t="shared" si="10"/>
        <v>1145095.6000000001</v>
      </c>
      <c r="O16" s="11">
        <f t="shared" si="3"/>
        <v>229019.10000000009</v>
      </c>
      <c r="P16" s="12">
        <f t="shared" si="4"/>
        <v>916076.5</v>
      </c>
    </row>
    <row r="17" spans="1:16" ht="15.6" x14ac:dyDescent="0.3">
      <c r="A17" s="2" t="s">
        <v>15</v>
      </c>
      <c r="B17" s="29">
        <v>3314.4</v>
      </c>
      <c r="C17" s="19">
        <f t="shared" si="5"/>
        <v>2.5046012063892955</v>
      </c>
      <c r="D17" s="24">
        <f t="shared" si="6"/>
        <v>579599.5</v>
      </c>
      <c r="E17" s="10">
        <f t="shared" si="12"/>
        <v>115919.90000000002</v>
      </c>
      <c r="F17" s="10">
        <f t="shared" si="0"/>
        <v>463679.6</v>
      </c>
      <c r="G17" s="5">
        <v>3314.4</v>
      </c>
      <c r="H17" s="22">
        <f t="shared" si="8"/>
        <v>2.4980341221130486</v>
      </c>
      <c r="I17" s="24">
        <f t="shared" si="9"/>
        <v>587788.69999999995</v>
      </c>
      <c r="J17" s="11">
        <f t="shared" si="1"/>
        <v>117557.69999999995</v>
      </c>
      <c r="K17" s="12">
        <f t="shared" si="2"/>
        <v>470231</v>
      </c>
      <c r="L17" s="5">
        <v>3314.4</v>
      </c>
      <c r="M17" s="26">
        <f t="shared" si="11"/>
        <v>2.4974234248565197</v>
      </c>
      <c r="N17" s="24">
        <f t="shared" si="10"/>
        <v>580997</v>
      </c>
      <c r="O17" s="11">
        <f t="shared" si="3"/>
        <v>116199.40000000002</v>
      </c>
      <c r="P17" s="12">
        <f t="shared" si="4"/>
        <v>464797.6</v>
      </c>
    </row>
    <row r="18" spans="1:16" ht="15.6" x14ac:dyDescent="0.3">
      <c r="A18" s="2" t="s">
        <v>16</v>
      </c>
      <c r="B18" s="28">
        <v>5526.5</v>
      </c>
      <c r="C18" s="19">
        <f t="shared" si="5"/>
        <v>4.1762245254376182</v>
      </c>
      <c r="D18" s="24">
        <f t="shared" si="6"/>
        <v>966436.4</v>
      </c>
      <c r="E18" s="10">
        <f t="shared" si="12"/>
        <v>193287.30000000005</v>
      </c>
      <c r="F18" s="10">
        <f t="shared" si="0"/>
        <v>773149.1</v>
      </c>
      <c r="G18" s="5">
        <v>5526.5</v>
      </c>
      <c r="H18" s="22">
        <f t="shared" si="8"/>
        <v>4.1652744315284105</v>
      </c>
      <c r="I18" s="24">
        <f t="shared" si="9"/>
        <v>980091.2</v>
      </c>
      <c r="J18" s="11">
        <f t="shared" si="1"/>
        <v>196018.19999999995</v>
      </c>
      <c r="K18" s="12">
        <f t="shared" si="2"/>
        <v>784073</v>
      </c>
      <c r="L18" s="5">
        <v>5532.7</v>
      </c>
      <c r="M18" s="26">
        <f t="shared" si="11"/>
        <v>4.1689278851990306</v>
      </c>
      <c r="N18" s="24">
        <f t="shared" si="10"/>
        <v>969853.4</v>
      </c>
      <c r="O18" s="11">
        <f t="shared" si="3"/>
        <v>193970.70000000007</v>
      </c>
      <c r="P18" s="12">
        <f t="shared" si="4"/>
        <v>775882.7</v>
      </c>
    </row>
    <row r="19" spans="1:16" ht="15.6" x14ac:dyDescent="0.3">
      <c r="A19" s="2" t="s">
        <v>17</v>
      </c>
      <c r="B19" s="28">
        <v>7820.3</v>
      </c>
      <c r="C19" s="19">
        <f t="shared" si="5"/>
        <v>5.9095862944503397</v>
      </c>
      <c r="D19" s="25">
        <f>D31-SUM(D5:D18,D20:D29)</f>
        <v>1367560.3000000007</v>
      </c>
      <c r="E19" s="31">
        <f t="shared" si="12"/>
        <v>273512.10000000079</v>
      </c>
      <c r="F19" s="31">
        <f t="shared" si="0"/>
        <v>1094048.2</v>
      </c>
      <c r="G19" s="5">
        <v>7831</v>
      </c>
      <c r="H19" s="32">
        <f t="shared" si="8"/>
        <v>5.9021558080700229</v>
      </c>
      <c r="I19" s="25">
        <f>I31-SUM(I5:I18,I20:I29)</f>
        <v>1388780.3000000045</v>
      </c>
      <c r="J19" s="33">
        <f t="shared" si="1"/>
        <v>277756.10000000452</v>
      </c>
      <c r="K19" s="34">
        <f t="shared" si="2"/>
        <v>1111024.2</v>
      </c>
      <c r="L19" s="5">
        <v>7831</v>
      </c>
      <c r="M19" s="35">
        <f t="shared" si="11"/>
        <v>5.9007129012947761</v>
      </c>
      <c r="N19" s="25">
        <f>N31-SUM(N5:N18,N20:N29)</f>
        <v>1372733.3999999948</v>
      </c>
      <c r="O19" s="11">
        <f t="shared" si="3"/>
        <v>274546.69999999483</v>
      </c>
      <c r="P19" s="12">
        <f t="shared" si="4"/>
        <v>1098186.7</v>
      </c>
    </row>
    <row r="20" spans="1:16" ht="15.6" x14ac:dyDescent="0.3">
      <c r="A20" s="2" t="s">
        <v>18</v>
      </c>
      <c r="B20" s="29">
        <v>3142.3</v>
      </c>
      <c r="C20" s="19">
        <f t="shared" si="5"/>
        <v>2.3745499549954996</v>
      </c>
      <c r="D20" s="24">
        <f t="shared" ref="D20:D29" si="13">ROUND(D$31*$C20/100,1)</f>
        <v>549503.80000000005</v>
      </c>
      <c r="E20" s="10">
        <f t="shared" si="12"/>
        <v>109900.80000000005</v>
      </c>
      <c r="F20" s="10">
        <f t="shared" si="0"/>
        <v>439603</v>
      </c>
      <c r="G20" s="5">
        <v>3142.3</v>
      </c>
      <c r="H20" s="22">
        <f t="shared" si="8"/>
        <v>2.3683238661343933</v>
      </c>
      <c r="I20" s="24">
        <f t="shared" ref="I20:I29" si="14">ROUND(I$31*$H20/100,1)</f>
        <v>557267.80000000005</v>
      </c>
      <c r="J20" s="11">
        <f t="shared" si="1"/>
        <v>111453.60000000003</v>
      </c>
      <c r="K20" s="12">
        <f t="shared" si="2"/>
        <v>445814.2</v>
      </c>
      <c r="L20" s="5">
        <v>3142.3</v>
      </c>
      <c r="M20" s="26">
        <f t="shared" si="11"/>
        <v>2.3677448792923732</v>
      </c>
      <c r="N20" s="24">
        <f t="shared" si="10"/>
        <v>550828.80000000005</v>
      </c>
      <c r="O20" s="11">
        <f t="shared" si="3"/>
        <v>110165.80000000005</v>
      </c>
      <c r="P20" s="12">
        <f t="shared" si="4"/>
        <v>440663</v>
      </c>
    </row>
    <row r="21" spans="1:16" ht="15.6" x14ac:dyDescent="0.3">
      <c r="A21" s="2" t="s">
        <v>19</v>
      </c>
      <c r="B21" s="28">
        <v>5168.3</v>
      </c>
      <c r="C21" s="19">
        <f t="shared" si="5"/>
        <v>3.9055426064994561</v>
      </c>
      <c r="D21" s="24">
        <f t="shared" si="13"/>
        <v>903796.8</v>
      </c>
      <c r="E21" s="10">
        <f t="shared" si="12"/>
        <v>180759.40000000002</v>
      </c>
      <c r="F21" s="10">
        <f>ROUND(D21*80%,1)</f>
        <v>723037.4</v>
      </c>
      <c r="G21" s="5">
        <v>5129.3</v>
      </c>
      <c r="H21" s="22">
        <f t="shared" si="8"/>
        <v>3.8659082858298519</v>
      </c>
      <c r="I21" s="24">
        <f t="shared" si="14"/>
        <v>909650.2</v>
      </c>
      <c r="J21" s="11">
        <f t="shared" si="1"/>
        <v>181930</v>
      </c>
      <c r="K21" s="12">
        <f t="shared" si="2"/>
        <v>727720.2</v>
      </c>
      <c r="L21" s="5">
        <v>5129.3</v>
      </c>
      <c r="M21" s="26">
        <f t="shared" si="11"/>
        <v>3.8649631828133439</v>
      </c>
      <c r="N21" s="24">
        <f t="shared" si="10"/>
        <v>899139.5</v>
      </c>
      <c r="O21" s="11">
        <f t="shared" si="3"/>
        <v>179827.90000000002</v>
      </c>
      <c r="P21" s="12">
        <f t="shared" si="4"/>
        <v>719311.6</v>
      </c>
    </row>
    <row r="22" spans="1:16" ht="15.6" x14ac:dyDescent="0.3">
      <c r="A22" s="2" t="s">
        <v>20</v>
      </c>
      <c r="B22" s="29">
        <v>3519.4</v>
      </c>
      <c r="C22" s="19">
        <f t="shared" si="5"/>
        <v>2.6595140857369319</v>
      </c>
      <c r="D22" s="24">
        <f t="shared" si="13"/>
        <v>615448.5</v>
      </c>
      <c r="E22" s="10">
        <f t="shared" si="12"/>
        <v>123089.70000000001</v>
      </c>
      <c r="F22" s="10">
        <f t="shared" si="0"/>
        <v>492358.8</v>
      </c>
      <c r="G22" s="5">
        <v>3519.4</v>
      </c>
      <c r="H22" s="22">
        <f t="shared" si="8"/>
        <v>2.6525408186593844</v>
      </c>
      <c r="I22" s="24">
        <f t="shared" si="14"/>
        <v>624144.19999999995</v>
      </c>
      <c r="J22" s="11">
        <f t="shared" si="1"/>
        <v>124828.79999999993</v>
      </c>
      <c r="K22" s="12">
        <f t="shared" si="2"/>
        <v>499315.4</v>
      </c>
      <c r="L22" s="5">
        <v>3519.4</v>
      </c>
      <c r="M22" s="26">
        <f t="shared" si="11"/>
        <v>2.6518923489741839</v>
      </c>
      <c r="N22" s="24">
        <f t="shared" si="10"/>
        <v>616932.4</v>
      </c>
      <c r="O22" s="11">
        <f t="shared" si="3"/>
        <v>123386.5</v>
      </c>
      <c r="P22" s="12">
        <f t="shared" si="4"/>
        <v>493545.9</v>
      </c>
    </row>
    <row r="23" spans="1:16" ht="15.6" x14ac:dyDescent="0.3">
      <c r="A23" s="2" t="s">
        <v>21</v>
      </c>
      <c r="B23" s="29">
        <v>7334</v>
      </c>
      <c r="C23" s="19">
        <f t="shared" si="5"/>
        <v>5.5421027177344593</v>
      </c>
      <c r="D23" s="24">
        <f t="shared" si="13"/>
        <v>1282519.5</v>
      </c>
      <c r="E23" s="10">
        <f t="shared" si="12"/>
        <v>256503.90000000002</v>
      </c>
      <c r="F23" s="10">
        <f t="shared" si="0"/>
        <v>1026015.6</v>
      </c>
      <c r="G23" s="5">
        <v>7334</v>
      </c>
      <c r="H23" s="22">
        <f t="shared" si="8"/>
        <v>5.5275712803454917</v>
      </c>
      <c r="I23" s="24">
        <f t="shared" si="14"/>
        <v>1300640.3</v>
      </c>
      <c r="J23" s="11">
        <f t="shared" si="1"/>
        <v>260128.10000000009</v>
      </c>
      <c r="K23" s="12">
        <f t="shared" si="2"/>
        <v>1040512.2</v>
      </c>
      <c r="L23" s="5">
        <v>7334</v>
      </c>
      <c r="M23" s="26">
        <f t="shared" si="11"/>
        <v>5.5262199486778041</v>
      </c>
      <c r="N23" s="24">
        <f t="shared" si="10"/>
        <v>1285611.8999999999</v>
      </c>
      <c r="O23" s="11">
        <f t="shared" si="3"/>
        <v>257122.39999999991</v>
      </c>
      <c r="P23" s="12">
        <f t="shared" si="4"/>
        <v>1028489.5</v>
      </c>
    </row>
    <row r="24" spans="1:16" ht="15.6" x14ac:dyDescent="0.3">
      <c r="A24" s="2" t="s">
        <v>22</v>
      </c>
      <c r="B24" s="29">
        <v>3571.6</v>
      </c>
      <c r="C24" s="19">
        <f t="shared" si="5"/>
        <v>2.698960194526915</v>
      </c>
      <c r="D24" s="24">
        <f t="shared" si="13"/>
        <v>624576.9</v>
      </c>
      <c r="E24" s="10">
        <f t="shared" si="12"/>
        <v>124915.40000000002</v>
      </c>
      <c r="F24" s="10">
        <f t="shared" si="0"/>
        <v>499661.5</v>
      </c>
      <c r="G24" s="5">
        <v>3578.2</v>
      </c>
      <c r="H24" s="22">
        <f t="shared" si="8"/>
        <v>2.6968578613760892</v>
      </c>
      <c r="I24" s="24">
        <f t="shared" si="14"/>
        <v>634572</v>
      </c>
      <c r="J24" s="11">
        <f t="shared" si="1"/>
        <v>126914.40000000002</v>
      </c>
      <c r="K24" s="12">
        <f t="shared" si="2"/>
        <v>507657.6</v>
      </c>
      <c r="L24" s="5">
        <v>3589.2</v>
      </c>
      <c r="M24" s="26">
        <f t="shared" si="11"/>
        <v>2.7044871338688816</v>
      </c>
      <c r="N24" s="24">
        <f t="shared" si="10"/>
        <v>629168</v>
      </c>
      <c r="O24" s="11">
        <f t="shared" si="3"/>
        <v>125833.59999999998</v>
      </c>
      <c r="P24" s="12">
        <f t="shared" si="4"/>
        <v>503334.40000000002</v>
      </c>
    </row>
    <row r="25" spans="1:16" ht="15.6" x14ac:dyDescent="0.3">
      <c r="A25" s="2" t="s">
        <v>23</v>
      </c>
      <c r="B25" s="29">
        <v>5087.8</v>
      </c>
      <c r="C25" s="19">
        <f t="shared" si="5"/>
        <v>3.8447109636336765</v>
      </c>
      <c r="D25" s="24">
        <f t="shared" si="13"/>
        <v>889719.5</v>
      </c>
      <c r="E25" s="10">
        <f t="shared" si="12"/>
        <v>177943.90000000002</v>
      </c>
      <c r="F25" s="10">
        <f t="shared" si="0"/>
        <v>711775.6</v>
      </c>
      <c r="G25" s="5">
        <v>5188.3999999999996</v>
      </c>
      <c r="H25" s="22">
        <f t="shared" si="8"/>
        <v>3.9104514359073561</v>
      </c>
      <c r="I25" s="24">
        <f t="shared" si="14"/>
        <v>920131.2</v>
      </c>
      <c r="J25" s="11">
        <f t="shared" si="1"/>
        <v>184026.19999999995</v>
      </c>
      <c r="K25" s="12">
        <f t="shared" si="2"/>
        <v>736105</v>
      </c>
      <c r="L25" s="5">
        <v>5188.3999999999996</v>
      </c>
      <c r="M25" s="26">
        <f t="shared" si="11"/>
        <v>3.9094954433760454</v>
      </c>
      <c r="N25" s="24">
        <f t="shared" si="10"/>
        <v>909499.4</v>
      </c>
      <c r="O25" s="11">
        <f t="shared" si="3"/>
        <v>181899.90000000002</v>
      </c>
      <c r="P25" s="12">
        <f t="shared" si="4"/>
        <v>727599.5</v>
      </c>
    </row>
    <row r="26" spans="1:16" ht="15.6" x14ac:dyDescent="0.3">
      <c r="A26" s="2" t="s">
        <v>24</v>
      </c>
      <c r="B26" s="28">
        <v>4374</v>
      </c>
      <c r="C26" s="19">
        <f t="shared" si="5"/>
        <v>3.3053118744710286</v>
      </c>
      <c r="D26" s="24">
        <f t="shared" si="13"/>
        <v>764895.1</v>
      </c>
      <c r="E26" s="10">
        <f t="shared" si="12"/>
        <v>152979</v>
      </c>
      <c r="F26" s="10">
        <f t="shared" si="0"/>
        <v>611916.1</v>
      </c>
      <c r="G26" s="5">
        <v>4379.8</v>
      </c>
      <c r="H26" s="22">
        <f t="shared" si="8"/>
        <v>3.3010167294323955</v>
      </c>
      <c r="I26" s="24">
        <f t="shared" si="14"/>
        <v>776730.9</v>
      </c>
      <c r="J26" s="11">
        <f t="shared" si="1"/>
        <v>155346.20000000007</v>
      </c>
      <c r="K26" s="12">
        <f t="shared" si="2"/>
        <v>621384.69999999995</v>
      </c>
      <c r="L26" s="5">
        <v>4379.8</v>
      </c>
      <c r="M26" s="26">
        <f t="shared" si="11"/>
        <v>3.3002097261002246</v>
      </c>
      <c r="N26" s="24">
        <f t="shared" si="10"/>
        <v>767756.1</v>
      </c>
      <c r="O26" s="11">
        <f t="shared" si="3"/>
        <v>153551.19999999995</v>
      </c>
      <c r="P26" s="12">
        <f t="shared" si="4"/>
        <v>614204.9</v>
      </c>
    </row>
    <row r="27" spans="1:16" ht="15.6" x14ac:dyDescent="0.3">
      <c r="A27" s="2" t="s">
        <v>25</v>
      </c>
      <c r="B27" s="29">
        <v>2042.5</v>
      </c>
      <c r="C27" s="19">
        <f t="shared" si="5"/>
        <v>1.5434612491099855</v>
      </c>
      <c r="D27" s="24">
        <f t="shared" si="13"/>
        <v>357178.4</v>
      </c>
      <c r="E27" s="10">
        <f t="shared" si="12"/>
        <v>71435.700000000012</v>
      </c>
      <c r="F27" s="10">
        <f t="shared" si="0"/>
        <v>285742.7</v>
      </c>
      <c r="G27" s="5">
        <v>2042.5</v>
      </c>
      <c r="H27" s="22">
        <f t="shared" si="8"/>
        <v>1.5394142814433691</v>
      </c>
      <c r="I27" s="24">
        <f t="shared" si="14"/>
        <v>362225</v>
      </c>
      <c r="J27" s="11">
        <f t="shared" si="1"/>
        <v>73639.799999999988</v>
      </c>
      <c r="K27" s="12">
        <v>288585.2</v>
      </c>
      <c r="L27" s="5">
        <v>2042.5</v>
      </c>
      <c r="M27" s="26">
        <f t="shared" si="11"/>
        <v>1.539037939074777</v>
      </c>
      <c r="N27" s="24">
        <f t="shared" si="10"/>
        <v>358039.6</v>
      </c>
      <c r="O27" s="11">
        <f t="shared" si="3"/>
        <v>71607.899999999965</v>
      </c>
      <c r="P27" s="12">
        <f t="shared" si="4"/>
        <v>286431.7</v>
      </c>
    </row>
    <row r="28" spans="1:16" ht="15.6" x14ac:dyDescent="0.3">
      <c r="A28" s="2" t="s">
        <v>26</v>
      </c>
      <c r="B28" s="29">
        <v>4760.2</v>
      </c>
      <c r="C28" s="19">
        <f t="shared" si="5"/>
        <v>3.5971526257103319</v>
      </c>
      <c r="D28" s="24">
        <f t="shared" si="13"/>
        <v>832431.1</v>
      </c>
      <c r="E28" s="10">
        <f t="shared" si="12"/>
        <v>166486.19999999995</v>
      </c>
      <c r="F28" s="10">
        <f>ROUND(D28*80%,1)</f>
        <v>665944.9</v>
      </c>
      <c r="G28" s="5">
        <v>4760.2</v>
      </c>
      <c r="H28" s="22">
        <f t="shared" si="8"/>
        <v>3.5877208629261803</v>
      </c>
      <c r="I28" s="24">
        <f t="shared" si="14"/>
        <v>844192.5</v>
      </c>
      <c r="J28" s="11">
        <f t="shared" si="1"/>
        <v>168514.59999999998</v>
      </c>
      <c r="K28" s="12">
        <v>675677.9</v>
      </c>
      <c r="L28" s="5">
        <v>4760.2</v>
      </c>
      <c r="M28" s="26">
        <f t="shared" si="11"/>
        <v>3.586843768706856</v>
      </c>
      <c r="N28" s="24">
        <f t="shared" si="10"/>
        <v>834438.2</v>
      </c>
      <c r="O28" s="11">
        <f t="shared" si="3"/>
        <v>166887.59999999998</v>
      </c>
      <c r="P28" s="12">
        <f t="shared" si="4"/>
        <v>667550.6</v>
      </c>
    </row>
    <row r="29" spans="1:16" ht="15.6" x14ac:dyDescent="0.3">
      <c r="A29" s="2" t="s">
        <v>27</v>
      </c>
      <c r="B29" s="30"/>
      <c r="C29" s="20">
        <v>10</v>
      </c>
      <c r="D29" s="24">
        <f t="shared" si="13"/>
        <v>2314138.9</v>
      </c>
      <c r="E29" s="10">
        <f t="shared" si="12"/>
        <v>0</v>
      </c>
      <c r="F29" s="18">
        <f>D29</f>
        <v>2314138.9</v>
      </c>
      <c r="G29" s="24"/>
      <c r="H29" s="22">
        <v>10</v>
      </c>
      <c r="I29" s="24">
        <f t="shared" si="14"/>
        <v>2353005.1</v>
      </c>
      <c r="J29" s="11">
        <f t="shared" si="1"/>
        <v>0</v>
      </c>
      <c r="K29" s="12">
        <f>I29</f>
        <v>2353005.1</v>
      </c>
      <c r="L29" s="24"/>
      <c r="M29" s="22">
        <v>10</v>
      </c>
      <c r="N29" s="24">
        <f t="shared" si="10"/>
        <v>2326385.6</v>
      </c>
      <c r="O29" s="11">
        <v>0</v>
      </c>
      <c r="P29" s="12">
        <f>N29</f>
        <v>2326385.6</v>
      </c>
    </row>
    <row r="30" spans="1:16" ht="16.2" x14ac:dyDescent="0.3">
      <c r="A30" s="1" t="s">
        <v>28</v>
      </c>
      <c r="B30" s="6">
        <f t="shared" ref="B30:P30" si="15">SUM(B5:B29)</f>
        <v>119099.20000000001</v>
      </c>
      <c r="C30" s="21">
        <f t="shared" si="15"/>
        <v>100</v>
      </c>
      <c r="D30" s="13">
        <f t="shared" ref="D30:F30" si="16">SUM(D5:D29)</f>
        <v>23141388.800000001</v>
      </c>
      <c r="E30" s="14">
        <f t="shared" si="16"/>
        <v>4165450.2000000011</v>
      </c>
      <c r="F30" s="14">
        <f t="shared" si="16"/>
        <v>18975938.599999998</v>
      </c>
      <c r="G30" s="15">
        <f t="shared" si="15"/>
        <v>119412.3</v>
      </c>
      <c r="H30" s="23">
        <f t="shared" ref="H30" si="17">SUM(H5:H29)</f>
        <v>100.00000000000001</v>
      </c>
      <c r="I30" s="13">
        <f t="shared" si="15"/>
        <v>23530050.800000001</v>
      </c>
      <c r="J30" s="14">
        <f t="shared" si="15"/>
        <v>4236280.1000000043</v>
      </c>
      <c r="K30" s="14">
        <f t="shared" si="15"/>
        <v>19293770.699999996</v>
      </c>
      <c r="L30" s="15">
        <f t="shared" ref="L30:M30" si="18">SUM(L5:L29)</f>
        <v>119441.5</v>
      </c>
      <c r="M30" s="23">
        <f t="shared" si="18"/>
        <v>99.999999999999986</v>
      </c>
      <c r="N30" s="27">
        <f t="shared" si="15"/>
        <v>23263856.399999999</v>
      </c>
      <c r="O30" s="16">
        <f t="shared" si="15"/>
        <v>4187494.2999999952</v>
      </c>
      <c r="P30" s="16">
        <f t="shared" si="15"/>
        <v>19076362.100000001</v>
      </c>
    </row>
    <row r="31" spans="1:16" ht="83.4" customHeight="1" x14ac:dyDescent="0.3">
      <c r="A31" s="38" t="s">
        <v>34</v>
      </c>
      <c r="B31" s="38"/>
      <c r="C31" s="38"/>
      <c r="D31" s="13">
        <v>23141388.800000001</v>
      </c>
      <c r="E31" s="13"/>
      <c r="F31" s="13"/>
      <c r="G31" s="13"/>
      <c r="H31" s="13"/>
      <c r="I31" s="13">
        <v>23530050.800000001</v>
      </c>
      <c r="J31" s="17"/>
      <c r="K31" s="17"/>
      <c r="L31" s="13"/>
      <c r="M31" s="13"/>
      <c r="N31" s="13">
        <v>23263856.399999999</v>
      </c>
      <c r="O31" s="17"/>
      <c r="P31" s="17"/>
    </row>
    <row r="34" spans="1:14" ht="15.6" x14ac:dyDescent="0.3">
      <c r="A34" s="3"/>
      <c r="B34" s="3"/>
      <c r="C34" s="3"/>
      <c r="D34" s="3"/>
      <c r="E34" s="3"/>
      <c r="F34" s="3"/>
      <c r="H34" s="3"/>
    </row>
    <row r="35" spans="1:14" ht="15.6" hidden="1" x14ac:dyDescent="0.3">
      <c r="A35" s="3"/>
      <c r="B35" s="3"/>
      <c r="C35" s="3"/>
      <c r="D35" s="3">
        <f>D31/B30</f>
        <v>194.30347810900491</v>
      </c>
      <c r="E35" s="3"/>
      <c r="F35" s="3"/>
      <c r="H35" s="3"/>
      <c r="I35">
        <f>I31/G30</f>
        <v>197.04880318024189</v>
      </c>
      <c r="N35">
        <f>N31/L30</f>
        <v>194.77197121603461</v>
      </c>
    </row>
    <row r="36" spans="1:14" ht="109.2" hidden="1" x14ac:dyDescent="0.3">
      <c r="A36" s="4" t="s">
        <v>29</v>
      </c>
      <c r="B36" s="4" t="s">
        <v>30</v>
      </c>
      <c r="C36" s="3"/>
      <c r="D36" s="3"/>
      <c r="E36" s="3"/>
      <c r="F36" s="3"/>
      <c r="H36" s="3"/>
    </row>
    <row r="37" spans="1:14" ht="15.6" hidden="1" x14ac:dyDescent="0.3">
      <c r="A37" s="4">
        <v>1</v>
      </c>
      <c r="B37" s="4" t="s">
        <v>31</v>
      </c>
      <c r="C37" s="3"/>
      <c r="D37" s="3"/>
      <c r="E37" s="3"/>
      <c r="F37" s="3"/>
      <c r="H37" s="3"/>
    </row>
    <row r="38" spans="1:14" ht="15.6" hidden="1" x14ac:dyDescent="0.3">
      <c r="A38" s="4">
        <v>2</v>
      </c>
      <c r="B38" s="4">
        <v>7000</v>
      </c>
      <c r="C38" s="3"/>
      <c r="D38" s="3"/>
      <c r="E38" s="3"/>
      <c r="F38" s="3"/>
      <c r="H38" s="3"/>
    </row>
    <row r="39" spans="1:14" ht="15.6" hidden="1" x14ac:dyDescent="0.3">
      <c r="A39" s="4">
        <v>3</v>
      </c>
      <c r="B39" s="4">
        <v>1500</v>
      </c>
      <c r="C39" s="3"/>
      <c r="D39" s="3"/>
      <c r="E39" s="3"/>
      <c r="F39" s="3"/>
      <c r="H39" s="3"/>
    </row>
    <row r="40" spans="1:14" ht="15.6" hidden="1" x14ac:dyDescent="0.3">
      <c r="A40" s="4">
        <v>4</v>
      </c>
      <c r="B40" s="4">
        <v>575</v>
      </c>
      <c r="C40" s="3"/>
      <c r="D40" s="3"/>
      <c r="E40" s="3"/>
      <c r="F40" s="3"/>
      <c r="H40" s="3"/>
    </row>
    <row r="41" spans="1:14" ht="15.6" hidden="1" x14ac:dyDescent="0.3">
      <c r="A41" s="4">
        <v>5</v>
      </c>
      <c r="B41" s="4">
        <v>75</v>
      </c>
      <c r="C41" s="3"/>
      <c r="D41" s="3"/>
      <c r="E41" s="3"/>
      <c r="F41" s="3"/>
      <c r="H41" s="3"/>
    </row>
    <row r="42" spans="1:14" ht="15.6" hidden="1" x14ac:dyDescent="0.3">
      <c r="A42" s="3"/>
      <c r="B42" s="3"/>
      <c r="C42" s="3"/>
      <c r="D42" s="3"/>
      <c r="E42" s="3"/>
      <c r="F42" s="3"/>
      <c r="H42" s="3"/>
    </row>
  </sheetData>
  <mergeCells count="12">
    <mergeCell ref="N3:N4"/>
    <mergeCell ref="A31:C31"/>
    <mergeCell ref="A1:N1"/>
    <mergeCell ref="A3:A4"/>
    <mergeCell ref="B3:B4"/>
    <mergeCell ref="C3:C4"/>
    <mergeCell ref="D3:D4"/>
    <mergeCell ref="G3:G4"/>
    <mergeCell ref="H3:H4"/>
    <mergeCell ref="I3:I4"/>
    <mergeCell ref="L3:L4"/>
    <mergeCell ref="M3:M4"/>
  </mergeCells>
  <pageMargins left="0.74803149606299213" right="0.19685039370078741" top="0.39370078740157483" bottom="0.43307086614173229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Розподіл по кодам</vt:lpstr>
      <vt:lpstr>'Розподіл по кодам'!Область_друку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Belkina</dc:creator>
  <cp:lastModifiedBy>Марценюк Сергій Климович</cp:lastModifiedBy>
  <cp:lastPrinted>2021-09-12T14:33:39Z</cp:lastPrinted>
  <dcterms:created xsi:type="dcterms:W3CDTF">2018-08-01T08:12:40Z</dcterms:created>
  <dcterms:modified xsi:type="dcterms:W3CDTF">2021-09-12T14:33:57Z</dcterms:modified>
</cp:coreProperties>
</file>